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7715" windowHeight="10305" activeTab="0"/>
  </bookViews>
  <sheets>
    <sheet name="TOMA DE DATOS" sheetId="1" r:id="rId1"/>
    <sheet name="Datos por mes" sheetId="2" r:id="rId2"/>
    <sheet name="Inversión-financiación inicial" sheetId="3" r:id="rId3"/>
    <sheet name="Cta de resultados año 1" sheetId="4" r:id="rId4"/>
    <sheet name="Cta de resultados año 2" sheetId="5" r:id="rId5"/>
    <sheet name="Cta de resultados año 3" sheetId="6" r:id="rId6"/>
    <sheet name="Tesoreria año 1" sheetId="7" r:id="rId7"/>
    <sheet name="Tesoreria año 2" sheetId="8" r:id="rId8"/>
    <sheet name="Tesoreria año 3" sheetId="9" r:id="rId9"/>
    <sheet name="preso" sheetId="10" r:id="rId10"/>
    <sheet name="Balance" sheetId="11" r:id="rId11"/>
    <sheet name="TABLAS AMORTIZACIÓN" sheetId="12" r:id="rId12"/>
  </sheets>
  <definedNames>
    <definedName name="__123Graph_C" hidden="1">'preso'!$D$23:$D$197</definedName>
    <definedName name="__123Graph_E" hidden="1">'preso'!$E$23:$E$197</definedName>
    <definedName name="__123Graph_F" hidden="1">'preso'!$F$23:$F$197</definedName>
    <definedName name="_Fill" hidden="1">'preso'!$D$16:$D$425</definedName>
    <definedName name="_xlnm.Print_Area" localSheetId="9">'preso'!$A$8:$I$22</definedName>
    <definedName name="_xlnm.Print_Area" localSheetId="0">'TOMA DE DATOS'!$A$1:$N$189</definedName>
    <definedName name="Imprimir_títulos_IM" localSheetId="9">'preso'!$9:$15</definedName>
    <definedName name="_xlnm.Print_Titles" localSheetId="9">'preso'!$9:$15</definedName>
  </definedNames>
  <calcPr fullCalcOnLoad="1"/>
</workbook>
</file>

<file path=xl/comments1.xml><?xml version="1.0" encoding="utf-8"?>
<comments xmlns="http://schemas.openxmlformats.org/spreadsheetml/2006/main">
  <authors>
    <author>administrador</author>
    <author>Mpilar</author>
    <author>contabilidad</author>
  </authors>
  <commentList>
    <comment ref="D1" authorId="0">
      <text>
        <r>
          <rPr>
            <sz val="8"/>
            <rFont val="Tahoma"/>
            <family val="2"/>
          </rPr>
          <t>Rellenar esta colunma con el importe de  las inversiones previstas.</t>
        </r>
      </text>
    </comment>
    <comment ref="B89" authorId="0">
      <text>
        <r>
          <rPr>
            <b/>
            <sz val="8"/>
            <rFont val="Tahoma"/>
            <family val="2"/>
          </rPr>
          <t>administrador:</t>
        </r>
        <r>
          <rPr>
            <sz val="8"/>
            <rFont val="Tahoma"/>
            <family val="2"/>
          </rPr>
          <t xml:space="preserve">
Desglosar si se realizar actividades diferenciadas</t>
        </r>
      </text>
    </comment>
    <comment ref="B113" authorId="0">
      <text>
        <r>
          <rPr>
            <b/>
            <sz val="8"/>
            <rFont val="Tahoma"/>
            <family val="2"/>
          </rPr>
          <t>administrador:</t>
        </r>
        <r>
          <rPr>
            <sz val="8"/>
            <rFont val="Tahoma"/>
            <family val="2"/>
          </rPr>
          <t xml:space="preserve">
Gastos de transpote necesario para la venta
</t>
        </r>
      </text>
    </comment>
    <comment ref="G85" authorId="0">
      <text>
        <r>
          <rPr>
            <sz val="8"/>
            <rFont val="Tahoma"/>
            <family val="2"/>
          </rPr>
          <t xml:space="preserve">Especificar el porcentaje de incremento anual
</t>
        </r>
      </text>
    </comment>
    <comment ref="H13" authorId="0">
      <text>
        <r>
          <rPr>
            <sz val="8"/>
            <rFont val="Tahoma"/>
            <family val="2"/>
          </rPr>
          <t>Según  los años de duración del contrato de alquiler</t>
        </r>
      </text>
    </comment>
    <comment ref="A178" authorId="0">
      <text>
        <r>
          <rPr>
            <sz val="8"/>
            <rFont val="Tahoma"/>
            <family val="2"/>
          </rPr>
          <t>Indicar el % de estacionalidad en cada mes.</t>
        </r>
      </text>
    </comment>
    <comment ref="C165" authorId="0">
      <text>
        <r>
          <rPr>
            <sz val="8"/>
            <rFont val="Tahoma"/>
            <family val="2"/>
          </rPr>
          <t xml:space="preserve">Indicar el margen sobre compras en función de la actividad
</t>
        </r>
      </text>
    </comment>
    <comment ref="D84" authorId="0">
      <text>
        <r>
          <rPr>
            <sz val="8"/>
            <rFont val="Tahoma"/>
            <family val="2"/>
          </rPr>
          <t>Rellenar esta columna con los importes de gastos previstos
mensuales</t>
        </r>
      </text>
    </comment>
    <comment ref="F76" authorId="0">
      <text>
        <r>
          <rPr>
            <b/>
            <sz val="8"/>
            <rFont val="Tahoma"/>
            <family val="2"/>
          </rPr>
          <t xml:space="preserve"> </t>
        </r>
        <r>
          <rPr>
            <sz val="8"/>
            <rFont val="Tahoma"/>
            <family val="2"/>
          </rPr>
          <t>Espedificar, plazo, interes y sistema de calculo</t>
        </r>
      </text>
    </comment>
    <comment ref="M181" authorId="1">
      <text>
        <r>
          <rPr>
            <sz val="9"/>
            <rFont val="Tahoma"/>
            <family val="2"/>
          </rPr>
          <t>El resultado de esta celda ha de ser siempre 100</t>
        </r>
      </text>
    </comment>
    <comment ref="H1" authorId="1">
      <text>
        <r>
          <rPr>
            <sz val="9"/>
            <rFont val="Tahoma"/>
            <family val="2"/>
          </rPr>
          <t xml:space="preserve">Consulta hoja tablas de amortización
</t>
        </r>
      </text>
    </comment>
    <comment ref="F79" authorId="2">
      <text>
        <r>
          <rPr>
            <sz val="9"/>
            <rFont val="Tahoma"/>
            <family val="2"/>
          </rPr>
          <t xml:space="preserve">Tiene que coincidir las inversiones con las aportaciones.
</t>
        </r>
      </text>
    </comment>
  </commentList>
</comments>
</file>

<file path=xl/comments10.xml><?xml version="1.0" encoding="utf-8"?>
<comments xmlns="http://schemas.openxmlformats.org/spreadsheetml/2006/main">
  <authors>
    <author>eiv</author>
  </authors>
  <commentList>
    <comment ref="C43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437"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43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436"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43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435"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43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434"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43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433"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43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432"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43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431"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43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430"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42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429"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42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428"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42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427"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42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426"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42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425"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42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424"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42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423"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42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422"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42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421"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42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420"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41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419"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41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418"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41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417"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41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416"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41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415"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41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414"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41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413"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41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412"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41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411"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41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410"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40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409"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40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408"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40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407"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40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406"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40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405"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40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404"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40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403"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40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402"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40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401"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40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400"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9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99"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9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98"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9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97"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9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96"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9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95"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9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94"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9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93"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9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92"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9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91"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9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90"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8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89"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8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88"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8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87"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8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86"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8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85"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8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84"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8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83"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8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82"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8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81"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8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80"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7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79"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7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78"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7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77"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7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76"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7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75"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7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74"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7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73"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7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72"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7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71"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7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70"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6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69"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6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68"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6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67"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6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66"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6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65"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6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64"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6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63"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6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62"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6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61"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6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60"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5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59"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5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58"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5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57"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5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56"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5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55"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5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54"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5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53"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5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52"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5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51"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5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50"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4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49"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4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48"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4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47"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4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46"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4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45"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4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44"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4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43"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4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42"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4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41"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4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40"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3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39"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3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38"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3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37"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3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36"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3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35"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3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34"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3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33"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3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32"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3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31"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3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30"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2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29"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2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28"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2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27"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2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26"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2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25"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2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24"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2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23"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2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22"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2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21"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2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20"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1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19"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1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18"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1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17"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1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16"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1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15"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1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14"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1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13"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1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12"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1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11"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1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10"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0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09"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0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08"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0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07"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0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06"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0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05"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0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04"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0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03"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0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02"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0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01"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0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00"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9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99"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9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98"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9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97"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9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96"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9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95"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9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94"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9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93"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9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92"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9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91"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9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90"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8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89"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8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88"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8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87"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8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86"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8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85"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8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84"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8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83"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8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82"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8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81"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8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80"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7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79"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7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78"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7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77"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7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76"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7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75"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7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74"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7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73"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7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72"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7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71"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7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70"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6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69"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6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68"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6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67"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6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66"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6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65"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6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64"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6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63"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6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62"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6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61"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6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60"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5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59"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5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58"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5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57"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5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56"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5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55"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5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54"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5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53"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5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52"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5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51"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5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50"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4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49"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4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48"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4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47"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4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46"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4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45"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4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44"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4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43"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4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42"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4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41"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4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40"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3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39"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3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38"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3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37"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3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36"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3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35"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3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34"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3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33"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3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32"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3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31"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3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30"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2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29"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2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28"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2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27"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2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26"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2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25"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2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24"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2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23"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2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22"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2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21"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2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20"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1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19"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1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18"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1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17"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1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16"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1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15"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1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14"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1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13"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1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12"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1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11"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1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10"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0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09"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0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08"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0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07"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0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06"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0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05"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0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04"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0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03"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0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02"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0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01"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0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00"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9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99"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9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98"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9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97"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9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96"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9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95"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9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94"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9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93"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9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92"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9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91"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9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90"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8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89"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8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88"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8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87"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8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86"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8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85"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8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84"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8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83"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8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82"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8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81"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8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80"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7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79"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7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78"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7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77"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7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76"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7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75"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7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74"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7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73"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7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72"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7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71"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7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70"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6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69"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6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68"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6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67"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6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66"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6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65"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6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64"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6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63"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6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62"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6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61"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6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60"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5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59"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5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58"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5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57"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5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56"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5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55"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5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54"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5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53"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5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52"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5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51"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5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50"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4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49"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4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48"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4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47"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4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46"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4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45"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4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44"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4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43"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4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42"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4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41"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4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40"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3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39"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3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38"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3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37"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3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35"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3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34"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3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33"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3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32"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3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31"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3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30"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2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29"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2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28"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2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27"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2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26"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2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25"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2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24"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2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23"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2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22"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2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21"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2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20"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1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19"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1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18"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1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17"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1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16"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1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15"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1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14"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1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13"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1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12"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1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11"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1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10"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0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09"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0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08"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0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07"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0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06"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0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05"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0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04"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0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03"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0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02"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0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01"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0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00"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9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99"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9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98"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9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97"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9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96"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9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95"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9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94"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9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93"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9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92"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9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91"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9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90"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8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89"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8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88"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8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87"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8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86"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8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85"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8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84"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8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83"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8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82"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8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81"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8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80"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7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79"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7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78"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7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77"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7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76"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7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75"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7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74"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7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73"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7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72"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7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71"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7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70"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6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69"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6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68"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6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67"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6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66"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6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65"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6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64"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6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63"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6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62"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6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61"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6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60"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5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59"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5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58"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5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57"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5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56"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5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55"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5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54"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5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53"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5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52"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5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51"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5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50"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4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49"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4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48"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4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47"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4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46"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4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45"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4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44"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4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43"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4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42"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4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41"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4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40"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9"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8"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7"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6"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5"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4"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3"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2"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1"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3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30"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9"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8"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7"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6"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5"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4"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3"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2"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1"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2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20"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9"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8"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 ref="C1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2"/>
          </rPr>
          <t xml:space="preserve">
</t>
        </r>
      </text>
    </comment>
    <comment ref="A17" authorId="0">
      <text>
        <r>
          <rPr>
            <sz val="10"/>
            <color indexed="18"/>
            <rFont val="Arial"/>
            <family val="2"/>
          </rPr>
          <t>Tipo de interés aplicable en el período.
Si no varía respecto del período anterior,ha de tener el mismo valor de la casilla inmediata superior.</t>
        </r>
        <r>
          <rPr>
            <sz val="10"/>
            <rFont val="Tahoma"/>
            <family val="2"/>
          </rPr>
          <t xml:space="preserve">
</t>
        </r>
      </text>
    </comment>
  </commentList>
</comments>
</file>

<file path=xl/comments4.xml><?xml version="1.0" encoding="utf-8"?>
<comments xmlns="http://schemas.openxmlformats.org/spreadsheetml/2006/main">
  <authors>
    <author/>
  </authors>
  <commentList>
    <comment ref="B28" authorId="0">
      <text>
        <r>
          <rPr>
            <b/>
            <sz val="8"/>
            <color indexed="9"/>
            <rFont val="Tahoma"/>
            <family val="2"/>
          </rPr>
          <t xml:space="preserve">pilar:
</t>
        </r>
        <r>
          <rPr>
            <sz val="8"/>
            <color indexed="9"/>
            <rFont val="Tahoma"/>
            <family val="2"/>
          </rPr>
          <t>son (3000+1342)/12 de la amortizacion del balance.</t>
        </r>
      </text>
    </comment>
  </commentList>
</comments>
</file>

<file path=xl/comments7.xml><?xml version="1.0" encoding="utf-8"?>
<comments xmlns="http://schemas.openxmlformats.org/spreadsheetml/2006/main">
  <authors>
    <author>contabilidad</author>
  </authors>
  <commentList>
    <comment ref="O18" authorId="0">
      <text>
        <r>
          <rPr>
            <b/>
            <sz val="9"/>
            <rFont val="Tahoma"/>
            <family val="2"/>
          </rPr>
          <t>contabilidad:</t>
        </r>
        <r>
          <rPr>
            <sz val="9"/>
            <rFont val="Tahoma"/>
            <family val="2"/>
          </rPr>
          <t xml:space="preserve">
Si no hay prestamo eliminar contenido de la fila
</t>
        </r>
      </text>
    </comment>
  </commentList>
</comments>
</file>

<file path=xl/comments8.xml><?xml version="1.0" encoding="utf-8"?>
<comments xmlns="http://schemas.openxmlformats.org/spreadsheetml/2006/main">
  <authors>
    <author>contabilidad</author>
  </authors>
  <commentList>
    <comment ref="N16" authorId="0">
      <text>
        <r>
          <rPr>
            <b/>
            <sz val="9"/>
            <rFont val="Tahoma"/>
            <family val="2"/>
          </rPr>
          <t>contabilidad:</t>
        </r>
        <r>
          <rPr>
            <sz val="9"/>
            <rFont val="Tahoma"/>
            <family val="2"/>
          </rPr>
          <t xml:space="preserve">
Si no hay prestamo eliminar contenido de la fila
</t>
        </r>
      </text>
    </comment>
  </commentList>
</comments>
</file>

<file path=xl/comments9.xml><?xml version="1.0" encoding="utf-8"?>
<comments xmlns="http://schemas.openxmlformats.org/spreadsheetml/2006/main">
  <authors>
    <author>contabilidad</author>
  </authors>
  <commentList>
    <comment ref="N16" authorId="0">
      <text>
        <r>
          <rPr>
            <b/>
            <sz val="9"/>
            <rFont val="Tahoma"/>
            <family val="2"/>
          </rPr>
          <t>contabilidad:</t>
        </r>
        <r>
          <rPr>
            <sz val="9"/>
            <rFont val="Tahoma"/>
            <family val="2"/>
          </rPr>
          <t xml:space="preserve">
Si no hay prestamo eliminar contenido de la fila</t>
        </r>
      </text>
    </comment>
  </commentList>
</comments>
</file>

<file path=xl/sharedStrings.xml><?xml version="1.0" encoding="utf-8"?>
<sst xmlns="http://schemas.openxmlformats.org/spreadsheetml/2006/main" count="731" uniqueCount="397">
  <si>
    <t>mes 1</t>
  </si>
  <si>
    <t>mes 2</t>
  </si>
  <si>
    <t>mes 3</t>
  </si>
  <si>
    <t>mes 4</t>
  </si>
  <si>
    <t>mes 5</t>
  </si>
  <si>
    <t>mes 6</t>
  </si>
  <si>
    <t>mes 7</t>
  </si>
  <si>
    <t>mes 8</t>
  </si>
  <si>
    <t>mes 9</t>
  </si>
  <si>
    <t>mes 10</t>
  </si>
  <si>
    <t>mes 11</t>
  </si>
  <si>
    <t>mes 12</t>
  </si>
  <si>
    <t>Compra mercaderías</t>
  </si>
  <si>
    <t>Otros aprovisionamientos</t>
  </si>
  <si>
    <t>Alquileres:</t>
  </si>
  <si>
    <t xml:space="preserve">Mantenimiento </t>
  </si>
  <si>
    <t>Transporte de mercaderías</t>
  </si>
  <si>
    <t>Seguros:</t>
  </si>
  <si>
    <t>Comisiones bancarias</t>
  </si>
  <si>
    <t>Publicidad:</t>
  </si>
  <si>
    <t>Material de oficina:</t>
  </si>
  <si>
    <t>Hosting:</t>
  </si>
  <si>
    <t>SS a cargo de la empresa:</t>
  </si>
  <si>
    <t>GASTOS FINANCIEROS</t>
  </si>
  <si>
    <t>Gastos financieros:</t>
  </si>
  <si>
    <t>AMORTIZACIONES</t>
  </si>
  <si>
    <t>TOTAL GASTOS</t>
  </si>
  <si>
    <t>INVERSIONES NECESARIAS</t>
  </si>
  <si>
    <t>Materiales:</t>
  </si>
  <si>
    <t>Reforma del local</t>
  </si>
  <si>
    <t>Obras</t>
  </si>
  <si>
    <t>Maquinaria</t>
  </si>
  <si>
    <t>Utensilios y otros materiales</t>
  </si>
  <si>
    <t>Existencias iniciales:</t>
  </si>
  <si>
    <t>Inauguración</t>
  </si>
  <si>
    <t>Otros gastos</t>
  </si>
  <si>
    <t>Total:</t>
  </si>
  <si>
    <t>Inmateriales:</t>
  </si>
  <si>
    <t>Aparejador</t>
  </si>
  <si>
    <t>GASTOS NECESARIOS</t>
  </si>
  <si>
    <t>mensual</t>
  </si>
  <si>
    <t>año 1</t>
  </si>
  <si>
    <t>año 2</t>
  </si>
  <si>
    <t>año 3</t>
  </si>
  <si>
    <t>GASTOS EXPLOTACION</t>
  </si>
  <si>
    <t>OTROS GASTOS EXPLOTACION</t>
  </si>
  <si>
    <t>Servicios profesionales externos:</t>
  </si>
  <si>
    <t>Transportes</t>
  </si>
  <si>
    <t>Servicios bancarios</t>
  </si>
  <si>
    <t>COSTES DE PERSONAL</t>
  </si>
  <si>
    <t>COSTES FINANCIEROS</t>
  </si>
  <si>
    <t>Amortización inmov inmaterial</t>
  </si>
  <si>
    <t>Amortización inmov material</t>
  </si>
  <si>
    <t>TOTAL</t>
  </si>
  <si>
    <t>Plan de Inversiones Iniciales</t>
  </si>
  <si>
    <t>Amortización</t>
  </si>
  <si>
    <t>Concepto</t>
  </si>
  <si>
    <t>Importe</t>
  </si>
  <si>
    <t>%</t>
  </si>
  <si>
    <t>Inmobilizado material</t>
  </si>
  <si>
    <t>Maquinaria y herramientas</t>
  </si>
  <si>
    <t>Inmobilizado inmaterial</t>
  </si>
  <si>
    <t>Derechos de traspaso</t>
  </si>
  <si>
    <t>Marcas y patentes</t>
  </si>
  <si>
    <t>Aplicaciones informáticas</t>
  </si>
  <si>
    <t>Otras inversiones</t>
  </si>
  <si>
    <t>Depósitos y fianzas</t>
  </si>
  <si>
    <t>Estudios previos</t>
  </si>
  <si>
    <t>Gastos de constitución y puesta en marcha</t>
  </si>
  <si>
    <t>Existencias</t>
  </si>
  <si>
    <t>Tesoreria</t>
  </si>
  <si>
    <t>Total</t>
  </si>
  <si>
    <t>Plan de Financiación</t>
  </si>
  <si>
    <t>Capital social</t>
  </si>
  <si>
    <t>Capitalización desempleo</t>
  </si>
  <si>
    <t>Aportación personal</t>
  </si>
  <si>
    <t>Prestamos de la familia y/o amigos</t>
  </si>
  <si>
    <t>Préstamos o créditos bancarios</t>
  </si>
  <si>
    <t>Créditos de proveedores</t>
  </si>
  <si>
    <t>Anticipos de clientes</t>
  </si>
  <si>
    <t>Otros</t>
  </si>
  <si>
    <t>ene</t>
  </si>
  <si>
    <t>feb</t>
  </si>
  <si>
    <t>mar</t>
  </si>
  <si>
    <t>abr</t>
  </si>
  <si>
    <t>may</t>
  </si>
  <si>
    <t>jun</t>
  </si>
  <si>
    <t>jul</t>
  </si>
  <si>
    <t>ago</t>
  </si>
  <si>
    <t>sep</t>
  </si>
  <si>
    <t>oct</t>
  </si>
  <si>
    <t>nov</t>
  </si>
  <si>
    <t>dic</t>
  </si>
  <si>
    <t>Cuenta de resultados</t>
  </si>
  <si>
    <t>Saldo</t>
  </si>
  <si>
    <t>Mes 1</t>
  </si>
  <si>
    <t>Mes 2</t>
  </si>
  <si>
    <t>Mes 3</t>
  </si>
  <si>
    <t>Mes 4</t>
  </si>
  <si>
    <t>Mes 5</t>
  </si>
  <si>
    <t>Mes 6</t>
  </si>
  <si>
    <t>Mes 7</t>
  </si>
  <si>
    <t>Mes 8</t>
  </si>
  <si>
    <t>Mes 9</t>
  </si>
  <si>
    <t>Mes 10</t>
  </si>
  <si>
    <t>Mes 11</t>
  </si>
  <si>
    <t>Mes 12</t>
  </si>
  <si>
    <t>Ingresos</t>
  </si>
  <si>
    <t>Ventas (clientes)</t>
  </si>
  <si>
    <t>Otros ingresos</t>
  </si>
  <si>
    <t>Ingresos financieros</t>
  </si>
  <si>
    <t>Total ingresos</t>
  </si>
  <si>
    <t xml:space="preserve">Mercaderías </t>
  </si>
  <si>
    <t>Aprovisionamientos</t>
  </si>
  <si>
    <t>Variación existencias</t>
  </si>
  <si>
    <t>Alquiler</t>
  </si>
  <si>
    <t>Reparaciones y conservación</t>
  </si>
  <si>
    <t>Servicios profesionales</t>
  </si>
  <si>
    <t>Seguros</t>
  </si>
  <si>
    <t>Publicidad</t>
  </si>
  <si>
    <t>Suministros</t>
  </si>
  <si>
    <t>Otros servicios</t>
  </si>
  <si>
    <t>Tributos</t>
  </si>
  <si>
    <t>Sueldos y salarios</t>
  </si>
  <si>
    <t>Seguridad social</t>
  </si>
  <si>
    <t>Costes financieros</t>
  </si>
  <si>
    <t>Amortizaciones</t>
  </si>
  <si>
    <t>Provisiones</t>
  </si>
  <si>
    <t>Beneficios /Perdidas</t>
  </si>
  <si>
    <t>Seguridad Social</t>
  </si>
  <si>
    <t>enero</t>
  </si>
  <si>
    <t>febrero</t>
  </si>
  <si>
    <t>marzo</t>
  </si>
  <si>
    <t>abril</t>
  </si>
  <si>
    <t>mayo</t>
  </si>
  <si>
    <t>junio</t>
  </si>
  <si>
    <t>julio</t>
  </si>
  <si>
    <t>agosto</t>
  </si>
  <si>
    <t>septiembre</t>
  </si>
  <si>
    <t>octubre</t>
  </si>
  <si>
    <t>noviembre</t>
  </si>
  <si>
    <t>diciembre</t>
  </si>
  <si>
    <t>Previsión de Tesorería</t>
  </si>
  <si>
    <t>INICIAL</t>
  </si>
  <si>
    <t>Cobros</t>
  </si>
  <si>
    <t>Iva ingresos</t>
  </si>
  <si>
    <t>Total Cobros</t>
  </si>
  <si>
    <t>Pagos</t>
  </si>
  <si>
    <t>Cuotas préstamos</t>
  </si>
  <si>
    <t>Compras</t>
  </si>
  <si>
    <t>Gastos actividad</t>
  </si>
  <si>
    <t>Alquileres</t>
  </si>
  <si>
    <t>Reparaciones</t>
  </si>
  <si>
    <t>Gastos exteriores</t>
  </si>
  <si>
    <t>Gastos Variables</t>
  </si>
  <si>
    <t>Iva gastos</t>
  </si>
  <si>
    <t>Impuestos trimestrales</t>
  </si>
  <si>
    <t>Reparto de beneficios</t>
  </si>
  <si>
    <t>Total Pagos</t>
  </si>
  <si>
    <t>Saldo Mes</t>
  </si>
  <si>
    <t>Saldo Anterior</t>
  </si>
  <si>
    <t>Saldo Acumulado</t>
  </si>
  <si>
    <t xml:space="preserve">IMPUESTOS </t>
  </si>
  <si>
    <t>IVA</t>
  </si>
  <si>
    <t>IMPUESTOS EST. DIRECTA</t>
  </si>
  <si>
    <t>Balance de situación</t>
  </si>
  <si>
    <t>Activo</t>
  </si>
  <si>
    <t>Pasivo</t>
  </si>
  <si>
    <t>Cuenta</t>
  </si>
  <si>
    <t>Año 1</t>
  </si>
  <si>
    <t>Año 2</t>
  </si>
  <si>
    <t>Año 3</t>
  </si>
  <si>
    <t>ACTIVO NO CORRIENTE</t>
  </si>
  <si>
    <t>PATRIMONIO NETO</t>
  </si>
  <si>
    <t>INMOVILIZADO  INTANGIBLE</t>
  </si>
  <si>
    <t>Aportaciones voluntarias</t>
  </si>
  <si>
    <t>Reservas</t>
  </si>
  <si>
    <t>Amortización acumul inmovilizado</t>
  </si>
  <si>
    <t>Resultados ejercicios anteriores</t>
  </si>
  <si>
    <t>INMOVILIZADO MATERIAL</t>
  </si>
  <si>
    <t>Pérdidas y ganancias</t>
  </si>
  <si>
    <t>Construcciones</t>
  </si>
  <si>
    <t>Reparto Bª</t>
  </si>
  <si>
    <t>Otras instalaciones</t>
  </si>
  <si>
    <t>Mobiliario</t>
  </si>
  <si>
    <t>PASIVO NO CORRIENTE</t>
  </si>
  <si>
    <t>Utensilios</t>
  </si>
  <si>
    <t>Equipos de proceso información</t>
  </si>
  <si>
    <t>Elementos de transporte</t>
  </si>
  <si>
    <t>Prestamos bancarios</t>
  </si>
  <si>
    <t>Otros inmovilizados</t>
  </si>
  <si>
    <t>Deudas a socios</t>
  </si>
  <si>
    <t>Amortización acumul inmovilizado material</t>
  </si>
  <si>
    <t>Proveedores</t>
  </si>
  <si>
    <t>INVERSIONES FINANCIERAS A L/P</t>
  </si>
  <si>
    <t>Efectos a pagar</t>
  </si>
  <si>
    <t>Fianzas constituidas a l/p</t>
  </si>
  <si>
    <t>ACTIVO CORRIENTE</t>
  </si>
  <si>
    <t>PASIVO CORRIENTE</t>
  </si>
  <si>
    <t>Anticipos proveedores</t>
  </si>
  <si>
    <t>Clientes</t>
  </si>
  <si>
    <t>Acreedores</t>
  </si>
  <si>
    <t>Efectos a cobrar</t>
  </si>
  <si>
    <t>Anticipos a clientes</t>
  </si>
  <si>
    <t>Deudores varios</t>
  </si>
  <si>
    <t>Remuneraciones pendientes de pago</t>
  </si>
  <si>
    <t>Hacienda Pública deudora</t>
  </si>
  <si>
    <t>Hacienda Pública Acreedora</t>
  </si>
  <si>
    <t>Caja en efectivo</t>
  </si>
  <si>
    <t>Organismos de Seguridad Social</t>
  </si>
  <si>
    <t>Bancos</t>
  </si>
  <si>
    <t xml:space="preserve">Deudas a corto plazo </t>
  </si>
  <si>
    <t>SUMA TOTAL ACTIVO</t>
  </si>
  <si>
    <t>SUMA TOTAL PASIVO</t>
  </si>
  <si>
    <t>amortización</t>
  </si>
  <si>
    <t>período</t>
  </si>
  <si>
    <t>pago periódico</t>
  </si>
  <si>
    <t>vivo</t>
  </si>
  <si>
    <t>pendientes</t>
  </si>
  <si>
    <t>actual</t>
  </si>
  <si>
    <t>reducir</t>
  </si>
  <si>
    <t>anticipar</t>
  </si>
  <si>
    <t>interés</t>
  </si>
  <si>
    <t>cuota</t>
  </si>
  <si>
    <t>intereses del</t>
  </si>
  <si>
    <t>mensualidad o</t>
  </si>
  <si>
    <t>préstamo</t>
  </si>
  <si>
    <t>períodos</t>
  </si>
  <si>
    <t>opcion</t>
  </si>
  <si>
    <t xml:space="preserve">importe a </t>
  </si>
  <si>
    <t>tipo de</t>
  </si>
  <si>
    <t>número de pagos periódicos al año</t>
  </si>
  <si>
    <t>años de vida del préstamo</t>
  </si>
  <si>
    <t>tipo de interés nominal anual inicial en tanto por ciento</t>
  </si>
  <si>
    <t>importe inicial del préstamo</t>
  </si>
  <si>
    <t>Las celdas sombreadas contienen fórmulas, no cumplimentar.</t>
  </si>
  <si>
    <t>del tipo de interés y las amortizaciones anticipadas de capital (pudiendo elegir tiempo o cuota).</t>
  </si>
  <si>
    <t xml:space="preserve">Cuadro de amortización de un préstamo por el sistema francés. Calcula teniendo en cuenta las variaciones </t>
  </si>
  <si>
    <t>Método de cuotas constantes, también llamado Sistema Francés</t>
  </si>
  <si>
    <t>Aire acondicionado</t>
  </si>
  <si>
    <t xml:space="preserve">Mobiliario </t>
  </si>
  <si>
    <t>Estacionalidad</t>
  </si>
  <si>
    <t>Margen sobre compras</t>
  </si>
  <si>
    <t>empresa</t>
  </si>
  <si>
    <t xml:space="preserve">incremento anual </t>
  </si>
  <si>
    <t>Gas</t>
  </si>
  <si>
    <t>Intereses</t>
  </si>
  <si>
    <t>Compra</t>
  </si>
  <si>
    <t>Equipos informaticos</t>
  </si>
  <si>
    <t>Gastos constitución</t>
  </si>
  <si>
    <t>Publicidad inicial</t>
  </si>
  <si>
    <t>Edificios</t>
  </si>
  <si>
    <t>Otro inmovilizado</t>
  </si>
  <si>
    <t>Subvenciones</t>
  </si>
  <si>
    <t>TOTAL INVERSIONES</t>
  </si>
  <si>
    <t xml:space="preserve">Mercaderias </t>
  </si>
  <si>
    <t xml:space="preserve">Suminsitros </t>
  </si>
  <si>
    <t>Traspaso de negocio</t>
  </si>
  <si>
    <t>Instalaciones</t>
  </si>
  <si>
    <t>Electrica</t>
  </si>
  <si>
    <t>Telefonia</t>
  </si>
  <si>
    <t>AMORTIZACION</t>
  </si>
  <si>
    <t>Vehículos</t>
  </si>
  <si>
    <t>Muebles</t>
  </si>
  <si>
    <t>Mantenimiento y reparaciones</t>
  </si>
  <si>
    <t>Mant. Alarma</t>
  </si>
  <si>
    <t>Mant. Extintores</t>
  </si>
  <si>
    <t>Limpieza</t>
  </si>
  <si>
    <t>Gestion de residuos</t>
  </si>
  <si>
    <t>Mant. informatico</t>
  </si>
  <si>
    <t>Desinfeccion, desratización</t>
  </si>
  <si>
    <t>Notario</t>
  </si>
  <si>
    <t>Registros</t>
  </si>
  <si>
    <t>Asesores</t>
  </si>
  <si>
    <t>Local</t>
  </si>
  <si>
    <t>Responsabilidad civil</t>
  </si>
  <si>
    <t>Automovil</t>
  </si>
  <si>
    <t>Luz</t>
  </si>
  <si>
    <t>Agua</t>
  </si>
  <si>
    <t>Gastos Varios</t>
  </si>
  <si>
    <t xml:space="preserve">Teléfono </t>
  </si>
  <si>
    <t>Envios y correos</t>
  </si>
  <si>
    <t>Remuneraciones</t>
  </si>
  <si>
    <t>Trabajadores</t>
  </si>
  <si>
    <t>Autonomos</t>
  </si>
  <si>
    <t>Servios profesionales</t>
  </si>
  <si>
    <t xml:space="preserve">COSTES DE PERSONAL </t>
  </si>
  <si>
    <t xml:space="preserve">Remuneraciones </t>
  </si>
  <si>
    <t>Tributos y tasas</t>
  </si>
  <si>
    <t>INGRESOS EXPLOTACION</t>
  </si>
  <si>
    <t>INGRESOS PREVISTOS</t>
  </si>
  <si>
    <t>Subvenciones de explotación</t>
  </si>
  <si>
    <t>OTROS INGRESOS</t>
  </si>
  <si>
    <t>TOTAL INGRESOS</t>
  </si>
  <si>
    <t>Ventas</t>
  </si>
  <si>
    <t>Fianzas</t>
  </si>
  <si>
    <t>APORTACIONES PREVISTAS</t>
  </si>
  <si>
    <t>Prestamos sin intereses</t>
  </si>
  <si>
    <t>TOTAL APORTACIONES</t>
  </si>
  <si>
    <t>Años</t>
  </si>
  <si>
    <t>Interes</t>
  </si>
  <si>
    <t>Sistema</t>
  </si>
  <si>
    <t>Frances</t>
  </si>
  <si>
    <t>Cobros ventas</t>
  </si>
  <si>
    <t>Otros cobros</t>
  </si>
  <si>
    <t>Otros pagos</t>
  </si>
  <si>
    <t>Aportaciones personal</t>
  </si>
  <si>
    <t>Pagado</t>
  </si>
  <si>
    <t>DIFERENCIA ENTRE ACTIVO Y PASIVO</t>
  </si>
  <si>
    <t>Iva Gastos iniciales</t>
  </si>
  <si>
    <t>Prestacion de servicios</t>
  </si>
  <si>
    <t>Prestación de servios</t>
  </si>
  <si>
    <t>Instalaciones técnicas:</t>
  </si>
  <si>
    <t>Prestación de servicios</t>
  </si>
  <si>
    <t>Cobros prestación de servicios</t>
  </si>
  <si>
    <t>Equipos informáticos</t>
  </si>
  <si>
    <t>Aplicaciones y licencias informáticas</t>
  </si>
  <si>
    <t>H. P. Deudora por conceptos fiscales</t>
  </si>
  <si>
    <t>OTROS INGRESOS EXPLOTACION</t>
  </si>
  <si>
    <t>ISS</t>
  </si>
  <si>
    <t>IRPF ALQUILER</t>
  </si>
  <si>
    <t>Datos alquiler</t>
  </si>
  <si>
    <t>MULTIRRIESGO</t>
  </si>
  <si>
    <t>Incluye resp civil</t>
  </si>
  <si>
    <t>bolsas</t>
  </si>
  <si>
    <t>Rótulo</t>
  </si>
  <si>
    <t>Máquina de aire acond</t>
  </si>
  <si>
    <t>Detector de billetes</t>
  </si>
  <si>
    <t>TPV y caja registradora</t>
  </si>
  <si>
    <t>Extintores</t>
  </si>
  <si>
    <t>Escaparatismo</t>
  </si>
  <si>
    <t>Percheros</t>
  </si>
  <si>
    <t>Suplencia vacaciones (*)</t>
  </si>
  <si>
    <t>Gastos</t>
  </si>
  <si>
    <t>Total gastos</t>
  </si>
  <si>
    <t>Total año</t>
  </si>
  <si>
    <t>Capitalización Desempleo</t>
  </si>
  <si>
    <t>Compra de local</t>
  </si>
  <si>
    <t>Especificar el % de amortización según el tipo de instalación</t>
  </si>
  <si>
    <t>TIPO DE ELEMENTO</t>
  </si>
  <si>
    <t>COEFICIENTE LINEAL MÁXIMO</t>
  </si>
  <si>
    <t>PERÍODO DE AÑOS MÁXIMO</t>
  </si>
  <si>
    <t>OBRA CIVIL</t>
  </si>
  <si>
    <t>Obra Civil General</t>
  </si>
  <si>
    <t>Infraestructuras y obras mineras</t>
  </si>
  <si>
    <t>Centrales hidráulicas</t>
  </si>
  <si>
    <t>Centrales nucleares</t>
  </si>
  <si>
    <t>Centrales de carbón</t>
  </si>
  <si>
    <t>Centrales renovables</t>
  </si>
  <si>
    <t>Otras centrales</t>
  </si>
  <si>
    <t>Edificios industriales</t>
  </si>
  <si>
    <t>Edificios comerciales, administrativos, de servicios y viviendas</t>
  </si>
  <si>
    <t>Cables</t>
  </si>
  <si>
    <t>Resto instalaciones</t>
  </si>
  <si>
    <t>Buques, aeronaves</t>
  </si>
  <si>
    <t>Elementos de transporte interno</t>
  </si>
  <si>
    <t>Elementos de transporte externo</t>
  </si>
  <si>
    <t>Autocamiones</t>
  </si>
  <si>
    <t>Lencería</t>
  </si>
  <si>
    <t>Cristalería</t>
  </si>
  <si>
    <t>Útiles y herramientas</t>
  </si>
  <si>
    <t>Moldes, matrices y modelos</t>
  </si>
  <si>
    <t>Otros enseres</t>
  </si>
  <si>
    <t>Equipos electrónicos</t>
  </si>
  <si>
    <t>Equipos para procesos de información</t>
  </si>
  <si>
    <t>Sistemas y programas informáticos</t>
  </si>
  <si>
    <t>Fonográficas, vídeos y series audiovisuales</t>
  </si>
  <si>
    <t>Otros elementos</t>
  </si>
  <si>
    <t>CENTRALES</t>
  </si>
  <si>
    <t>EDIFICIOS</t>
  </si>
  <si>
    <t>INSTALACIONES</t>
  </si>
  <si>
    <t>ELEMENTOS DE TRANSPORTE</t>
  </si>
  <si>
    <t>MOBILIARIO Y ENSERES</t>
  </si>
  <si>
    <t>EQUIOS ELECTRÓNICOS E INFORMÁTICOS, SISTEMAS Y PROGRAMAS</t>
  </si>
  <si>
    <t>TABLAS DE AMORTIZACIÓN (2015)</t>
  </si>
  <si>
    <t>Se establece con carácter general libertad de amortización para bienes de escaso valor, de hasta</t>
  </si>
  <si>
    <t>Servicios de transporte</t>
  </si>
  <si>
    <t>Folletos</t>
  </si>
  <si>
    <t>Carteles</t>
  </si>
  <si>
    <t>Social media</t>
  </si>
  <si>
    <t>Puesto trabajo 1</t>
  </si>
  <si>
    <t>Puesto trabajo 2</t>
  </si>
  <si>
    <t>Aplic. y lic. informáticas</t>
  </si>
  <si>
    <t>Gtos. constitución prestamo</t>
  </si>
  <si>
    <t>Prev. Riesgos Laborales</t>
  </si>
  <si>
    <t>Ley Org. Protec. Datos</t>
  </si>
  <si>
    <t>Pavimentos</t>
  </si>
  <si>
    <t>Terrenos dedicados exclusivamente a escombreras</t>
  </si>
  <si>
    <t>Almacenes y depósitos (gaseosos, líquidos y sólidos)</t>
  </si>
  <si>
    <t>Subestaciones. Redes de transporte y distribución de energía</t>
  </si>
  <si>
    <t>Equipos médicos y asimilados</t>
  </si>
  <si>
    <t>Locomotoras, vagones y equipos de tracción</t>
  </si>
  <si>
    <t>Producciones cinematográficas</t>
  </si>
  <si>
    <t>300 euros de valor unitario, con un máximo de 25.000 euros anuales.</t>
  </si>
  <si>
    <t>Licencias</t>
  </si>
  <si>
    <t>Capital circulante/Tesoreria:</t>
  </si>
  <si>
    <t>Seguridad, deteccion y extinc incendios</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</si>
</sst>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_);\(#,##0.00000\)"/>
    <numFmt numFmtId="165" formatCode="#,##0.000_);\(#,##0.000\)"/>
    <numFmt numFmtId="166" formatCode="#,##0.0"/>
    <numFmt numFmtId="167" formatCode="0.0"/>
    <numFmt numFmtId="168" formatCode="0.0%"/>
  </numFmts>
  <fonts count="74">
    <font>
      <sz val="10"/>
      <name val="Arial"/>
      <family val="2"/>
    </font>
    <font>
      <sz val="11"/>
      <color indexed="8"/>
      <name val="Calibri"/>
      <family val="2"/>
    </font>
    <font>
      <b/>
      <sz val="10"/>
      <name val="Arial"/>
      <family val="2"/>
    </font>
    <font>
      <b/>
      <sz val="11"/>
      <name val="Calibri"/>
      <family val="2"/>
    </font>
    <font>
      <sz val="11"/>
      <name val="Calibri"/>
      <family val="2"/>
    </font>
    <font>
      <b/>
      <sz val="10"/>
      <color indexed="62"/>
      <name val="Arial"/>
      <family val="2"/>
    </font>
    <font>
      <sz val="10"/>
      <color indexed="22"/>
      <name val="Arial"/>
      <family val="2"/>
    </font>
    <font>
      <b/>
      <sz val="8"/>
      <color indexed="9"/>
      <name val="Tahoma"/>
      <family val="2"/>
    </font>
    <font>
      <sz val="8"/>
      <color indexed="9"/>
      <name val="Tahoma"/>
      <family val="2"/>
    </font>
    <font>
      <b/>
      <sz val="8"/>
      <color indexed="62"/>
      <name val="Arial"/>
      <family val="2"/>
    </font>
    <font>
      <b/>
      <sz val="10"/>
      <color indexed="55"/>
      <name val="Arial"/>
      <family val="2"/>
    </font>
    <font>
      <i/>
      <sz val="10"/>
      <name val="Arial"/>
      <family val="2"/>
    </font>
    <font>
      <sz val="12"/>
      <name val="Arial MT"/>
      <family val="0"/>
    </font>
    <font>
      <sz val="12"/>
      <name val="Arial"/>
      <family val="2"/>
    </font>
    <font>
      <sz val="12"/>
      <color indexed="12"/>
      <name val="Arial"/>
      <family val="2"/>
    </font>
    <font>
      <b/>
      <sz val="12"/>
      <color indexed="12"/>
      <name val="Arial"/>
      <family val="2"/>
    </font>
    <font>
      <sz val="8"/>
      <name val="Arial"/>
      <family val="2"/>
    </font>
    <font>
      <b/>
      <sz val="8"/>
      <color indexed="9"/>
      <name val="Arial"/>
      <family val="2"/>
    </font>
    <font>
      <b/>
      <sz val="10"/>
      <color indexed="9"/>
      <name val="Arial"/>
      <family val="2"/>
    </font>
    <font>
      <sz val="12"/>
      <color indexed="9"/>
      <name val="Arial"/>
      <family val="2"/>
    </font>
    <font>
      <b/>
      <sz val="12"/>
      <name val="Arial"/>
      <family val="2"/>
    </font>
    <font>
      <b/>
      <sz val="12"/>
      <color indexed="9"/>
      <name val="Arial"/>
      <family val="2"/>
    </font>
    <font>
      <b/>
      <sz val="9"/>
      <color indexed="18"/>
      <name val="Arial"/>
      <family val="2"/>
    </font>
    <font>
      <b/>
      <sz val="16"/>
      <color indexed="9"/>
      <name val="Arial"/>
      <family val="2"/>
    </font>
    <font>
      <u val="single"/>
      <sz val="12"/>
      <color indexed="12"/>
      <name val="Arial MT"/>
      <family val="0"/>
    </font>
    <font>
      <sz val="10"/>
      <color indexed="18"/>
      <name val="Arial"/>
      <family val="2"/>
    </font>
    <font>
      <sz val="10"/>
      <name val="Tahoma"/>
      <family val="2"/>
    </font>
    <font>
      <sz val="8"/>
      <name val="Tahoma"/>
      <family val="2"/>
    </font>
    <font>
      <b/>
      <sz val="8"/>
      <name val="Tahoma"/>
      <family val="2"/>
    </font>
    <font>
      <sz val="11"/>
      <name val="Arial"/>
      <family val="2"/>
    </font>
    <font>
      <b/>
      <sz val="11"/>
      <name val="Arial"/>
      <family val="2"/>
    </font>
    <font>
      <b/>
      <u val="single"/>
      <sz val="11"/>
      <name val="Arial"/>
      <family val="2"/>
    </font>
    <font>
      <u val="single"/>
      <sz val="11"/>
      <name val="Arial"/>
      <family val="2"/>
    </font>
    <font>
      <sz val="9"/>
      <name val="Tahoma"/>
      <family val="2"/>
    </font>
    <font>
      <b/>
      <sz val="9"/>
      <name val="Tahoma"/>
      <family val="2"/>
    </font>
    <font>
      <b/>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6"/>
        <bgColor indexed="64"/>
      </patternFill>
    </fill>
    <fill>
      <patternFill patternType="solid">
        <fgColor indexed="9"/>
        <bgColor indexed="64"/>
      </patternFill>
    </fill>
    <fill>
      <patternFill patternType="solid">
        <fgColor indexed="18"/>
        <bgColor indexed="64"/>
      </patternFill>
    </fill>
    <fill>
      <patternFill patternType="solid">
        <fgColor theme="0" tint="-0.1499900072813034"/>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medium">
        <color indexed="63"/>
      </left>
      <right style="thin">
        <color indexed="63"/>
      </right>
      <top style="thin">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right style="thin">
        <color indexed="63"/>
      </right>
      <top style="thin">
        <color indexed="63"/>
      </top>
      <bottom style="thin">
        <color indexed="63"/>
      </bottom>
    </border>
    <border>
      <left/>
      <right style="medium">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style="thin">
        <color indexed="63"/>
      </left>
      <right/>
      <top style="thin">
        <color indexed="63"/>
      </top>
      <bottom style="thin">
        <color indexed="63"/>
      </bottom>
    </border>
    <border>
      <left style="medium">
        <color indexed="63"/>
      </left>
      <right/>
      <top style="thin">
        <color indexed="63"/>
      </top>
      <bottom style="thin">
        <color indexed="63"/>
      </bottom>
    </border>
    <border>
      <left/>
      <right style="thin">
        <color indexed="63"/>
      </right>
      <top style="thin">
        <color indexed="63"/>
      </top>
      <bottom style="medium">
        <color indexed="63"/>
      </bottom>
    </border>
    <border>
      <left/>
      <right style="medium">
        <color indexed="63"/>
      </right>
      <top style="thin">
        <color indexed="63"/>
      </top>
      <bottom style="medium">
        <color indexed="63"/>
      </bottom>
    </border>
    <border>
      <left/>
      <right/>
      <top style="thin">
        <color indexed="63"/>
      </top>
      <bottom style="thin">
        <color indexed="63"/>
      </bottom>
    </border>
    <border>
      <left/>
      <right style="medium">
        <color indexed="63"/>
      </right>
      <top/>
      <bottom/>
    </border>
    <border>
      <left style="thin">
        <color indexed="63"/>
      </left>
      <right style="thick">
        <color indexed="63"/>
      </right>
      <top style="thin">
        <color indexed="63"/>
      </top>
      <bottom style="thin">
        <color indexed="63"/>
      </bottom>
    </border>
    <border>
      <left style="thin">
        <color indexed="8"/>
      </left>
      <right style="thin">
        <color indexed="8"/>
      </right>
      <top style="thin">
        <color indexed="8"/>
      </top>
      <bottom style="thin">
        <color indexed="8"/>
      </bottom>
    </border>
    <border>
      <left style="thin"/>
      <right style="thick"/>
      <top style="thin"/>
      <bottom style="thick"/>
    </border>
    <border>
      <left style="thin"/>
      <right style="thin"/>
      <top style="thin"/>
      <bottom style="thick"/>
    </border>
    <border>
      <left style="thick"/>
      <right style="thin"/>
      <top style="thin"/>
      <bottom style="thick"/>
    </border>
    <border>
      <left style="thin"/>
      <right style="thick"/>
      <top style="thin"/>
      <bottom style="thin"/>
    </border>
    <border>
      <left style="thin"/>
      <right style="thin"/>
      <top style="thin"/>
      <bottom style="thin"/>
    </border>
    <border>
      <left style="thick"/>
      <right style="thin"/>
      <top style="thin"/>
      <bottom style="thin"/>
    </border>
    <border>
      <left style="thin"/>
      <right style="thick"/>
      <top style="thick"/>
      <bottom style="thin"/>
    </border>
    <border>
      <left style="thin"/>
      <right style="thin"/>
      <top style="thick"/>
      <bottom style="thin"/>
    </border>
    <border>
      <left style="thick"/>
      <right style="thin"/>
      <top style="thick"/>
      <bottom style="thin"/>
    </border>
    <border>
      <left style="thin">
        <color indexed="8"/>
      </left>
      <right style="thick"/>
      <top/>
      <bottom/>
    </border>
    <border>
      <left style="thin">
        <color indexed="8"/>
      </left>
      <right style="thin">
        <color indexed="8"/>
      </right>
      <top/>
      <bottom/>
    </border>
    <border>
      <left style="thick"/>
      <right style="thin">
        <color indexed="8"/>
      </right>
      <top/>
      <bottom/>
    </border>
    <border>
      <left style="thin">
        <color indexed="8"/>
      </left>
      <right style="thick"/>
      <top style="thin">
        <color indexed="8"/>
      </top>
      <bottom/>
    </border>
    <border>
      <left style="thin">
        <color indexed="8"/>
      </left>
      <right style="thin">
        <color indexed="8"/>
      </right>
      <top style="thin">
        <color indexed="8"/>
      </top>
      <bottom/>
    </border>
    <border>
      <left style="thick"/>
      <right style="thin">
        <color indexed="8"/>
      </right>
      <top style="thin">
        <color indexed="8"/>
      </top>
      <bottom/>
    </border>
    <border>
      <left/>
      <right style="thick"/>
      <top/>
      <bottom/>
    </border>
    <border>
      <left style="thick"/>
      <right/>
      <top/>
      <bottom/>
    </border>
    <border>
      <left/>
      <right style="thick">
        <color indexed="8"/>
      </right>
      <top/>
      <bottom style="thick">
        <color indexed="8"/>
      </bottom>
    </border>
    <border>
      <left/>
      <right/>
      <top/>
      <bottom style="thick">
        <color indexed="8"/>
      </bottom>
    </border>
    <border>
      <left style="thin">
        <color indexed="8"/>
      </left>
      <right/>
      <top/>
      <bottom style="thick">
        <color indexed="8"/>
      </bottom>
    </border>
    <border>
      <left style="thick">
        <color indexed="8"/>
      </left>
      <right style="thin">
        <color indexed="8"/>
      </right>
      <top/>
      <bottom style="thick">
        <color indexed="8"/>
      </bottom>
    </border>
    <border>
      <left/>
      <right style="thick">
        <color indexed="8"/>
      </right>
      <top/>
      <bottom/>
    </border>
    <border>
      <left style="thin">
        <color indexed="8"/>
      </left>
      <right/>
      <top/>
      <bottom/>
    </border>
    <border>
      <left style="thick">
        <color indexed="8"/>
      </left>
      <right style="thin">
        <color indexed="8"/>
      </right>
      <top/>
      <bottom/>
    </border>
    <border>
      <left/>
      <right style="thick">
        <color indexed="8"/>
      </right>
      <top style="thick">
        <color indexed="8"/>
      </top>
      <bottom/>
    </border>
    <border>
      <left/>
      <right/>
      <top style="thick">
        <color indexed="8"/>
      </top>
      <bottom/>
    </border>
    <border>
      <left style="thin">
        <color indexed="8"/>
      </left>
      <right/>
      <top style="thick">
        <color indexed="8"/>
      </top>
      <bottom/>
    </border>
    <border>
      <left style="thick">
        <color indexed="8"/>
      </left>
      <right style="thin">
        <color indexed="8"/>
      </right>
      <top style="thick">
        <color indexed="8"/>
      </top>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ck"/>
      <top style="thick"/>
      <bottom/>
    </border>
    <border>
      <left/>
      <right/>
      <top style="thick"/>
      <bottom/>
    </border>
    <border>
      <left style="thick"/>
      <right/>
      <top style="thick"/>
      <bottom/>
    </border>
    <border>
      <left/>
      <right style="thin">
        <color indexed="63"/>
      </right>
      <top style="thin">
        <color indexed="63"/>
      </top>
      <bottom>
        <color indexed="63"/>
      </bottom>
    </border>
    <border>
      <left style="thin">
        <color indexed="63"/>
      </left>
      <right style="medium">
        <color indexed="63"/>
      </right>
      <top style="thin">
        <color indexed="63"/>
      </top>
      <bottom/>
    </border>
    <border>
      <left style="medium">
        <color indexed="63"/>
      </left>
      <right style="medium">
        <color indexed="63"/>
      </right>
      <top style="thin">
        <color indexed="63"/>
      </top>
      <bottom style="thin">
        <color indexed="63"/>
      </bottom>
    </border>
    <border>
      <left style="thick">
        <color indexed="63"/>
      </left>
      <right/>
      <top/>
      <bottom/>
    </border>
    <border>
      <left style="medium">
        <color indexed="63"/>
      </left>
      <right style="thin">
        <color indexed="63"/>
      </right>
      <top style="thin">
        <color indexed="63"/>
      </top>
      <bottom style="thick">
        <color indexed="63"/>
      </bottom>
    </border>
    <border>
      <left/>
      <right style="thin">
        <color indexed="63"/>
      </right>
      <top style="thin">
        <color indexed="63"/>
      </top>
      <bottom style="thick">
        <color indexed="63"/>
      </bottom>
    </border>
    <border>
      <left style="thin">
        <color indexed="63"/>
      </left>
      <right style="thick">
        <color indexed="63"/>
      </right>
      <top style="thin">
        <color indexed="63"/>
      </top>
      <bottom style="thick">
        <color indexed="63"/>
      </bottom>
    </border>
    <border>
      <left style="thick">
        <color indexed="63"/>
      </left>
      <right/>
      <top/>
      <bottom style="thick">
        <color indexed="63"/>
      </bottom>
    </border>
    <border>
      <left/>
      <right/>
      <top/>
      <bottom style="thick">
        <color indexed="63"/>
      </bottom>
    </border>
    <border>
      <left/>
      <right style="medium">
        <color indexed="63"/>
      </right>
      <top/>
      <bottom style="thick">
        <color indexed="63"/>
      </bottom>
    </border>
    <border>
      <left>
        <color indexed="63"/>
      </left>
      <right>
        <color indexed="63"/>
      </right>
      <top style="thin">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color indexed="8"/>
      </left>
      <right style="hair">
        <color indexed="8"/>
      </right>
      <top/>
      <bottom style="hair">
        <color indexed="8"/>
      </bottom>
    </border>
    <border>
      <left/>
      <right style="thin">
        <color indexed="63"/>
      </right>
      <top>
        <color indexed="63"/>
      </top>
      <bottom style="thin">
        <color indexed="63"/>
      </bottom>
    </border>
    <border>
      <left>
        <color indexed="63"/>
      </left>
      <right>
        <color indexed="63"/>
      </right>
      <top style="thin"/>
      <bottom>
        <color indexed="63"/>
      </bottom>
    </border>
    <border>
      <left style="thin">
        <color indexed="63"/>
      </left>
      <right style="thin">
        <color indexed="63"/>
      </right>
      <top style="thin">
        <color indexed="63"/>
      </top>
      <bottom>
        <color indexed="63"/>
      </bottom>
    </border>
    <border>
      <left style="medium">
        <color indexed="63"/>
      </left>
      <right style="medium">
        <color indexed="63"/>
      </right>
      <top style="medium">
        <color indexed="63"/>
      </top>
      <bottom style="thin">
        <color indexed="63"/>
      </bottom>
    </border>
    <border>
      <left style="hair">
        <color indexed="8"/>
      </left>
      <right style="hair">
        <color indexed="8"/>
      </right>
      <top style="hair">
        <color indexed="8"/>
      </top>
      <bottom/>
    </border>
    <border>
      <left style="medium">
        <color indexed="63"/>
      </left>
      <right>
        <color indexed="63"/>
      </right>
      <top>
        <color indexed="63"/>
      </top>
      <bottom>
        <color indexed="63"/>
      </bottom>
    </border>
    <border>
      <left style="medium">
        <color indexed="63"/>
      </left>
      <right style="thick">
        <color indexed="63"/>
      </right>
      <top style="thin">
        <color indexed="63"/>
      </top>
      <bottom style="thin">
        <color indexed="63"/>
      </bottom>
    </border>
    <border>
      <left style="medium">
        <color indexed="63"/>
      </left>
      <right style="thick">
        <color indexed="63"/>
      </right>
      <top style="thick">
        <color indexed="63"/>
      </top>
      <bottom style="thin">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7" fillId="21" borderId="1" applyNumberFormat="0" applyAlignment="0" applyProtection="0"/>
    <xf numFmtId="0" fontId="58" fillId="22"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1" fillId="29" borderId="1" applyNumberFormat="0" applyAlignment="0" applyProtection="0"/>
    <xf numFmtId="0" fontId="24" fillId="0" borderId="0" applyNumberFormat="0" applyFill="0" applyBorder="0" applyAlignment="0" applyProtection="0"/>
    <xf numFmtId="0" fontId="62" fillId="0" borderId="0" applyNumberFormat="0" applyFill="0" applyBorder="0" applyAlignment="0" applyProtection="0"/>
    <xf numFmtId="0" fontId="6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1" borderId="0" applyNumberFormat="0" applyBorder="0" applyAlignment="0" applyProtection="0"/>
    <xf numFmtId="37" fontId="12" fillId="0" borderId="0">
      <alignment/>
      <protection/>
    </xf>
    <xf numFmtId="0" fontId="0" fillId="32" borderId="4" applyNumberFormat="0" applyFont="0" applyAlignment="0" applyProtection="0"/>
    <xf numFmtId="9" fontId="0" fillId="0" borderId="0" applyFont="0" applyFill="0" applyBorder="0" applyAlignment="0" applyProtection="0"/>
    <xf numFmtId="0" fontId="65" fillId="21" borderId="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60" fillId="0" borderId="8" applyNumberFormat="0" applyFill="0" applyAlignment="0" applyProtection="0"/>
    <xf numFmtId="0" fontId="71" fillId="0" borderId="9" applyNumberFormat="0" applyFill="0" applyAlignment="0" applyProtection="0"/>
  </cellStyleXfs>
  <cellXfs count="347">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2" fontId="0" fillId="0" borderId="0" xfId="0" applyNumberFormat="1" applyAlignment="1">
      <alignment/>
    </xf>
    <xf numFmtId="0" fontId="0" fillId="0" borderId="0" xfId="0" applyFill="1" applyAlignment="1">
      <alignment/>
    </xf>
    <xf numFmtId="0" fontId="4" fillId="0" borderId="0" xfId="0" applyFont="1" applyFill="1" applyAlignment="1">
      <alignment/>
    </xf>
    <xf numFmtId="0" fontId="2" fillId="0" borderId="0" xfId="0" applyFont="1" applyFill="1" applyAlignment="1">
      <alignment/>
    </xf>
    <xf numFmtId="0" fontId="3" fillId="0" borderId="0" xfId="0" applyFont="1" applyFill="1" applyAlignment="1">
      <alignment/>
    </xf>
    <xf numFmtId="9" fontId="2" fillId="0" borderId="0" xfId="0" applyNumberFormat="1" applyFont="1" applyFill="1" applyAlignment="1">
      <alignment/>
    </xf>
    <xf numFmtId="0" fontId="0" fillId="0" borderId="0" xfId="0" applyFont="1" applyFill="1" applyAlignment="1">
      <alignment/>
    </xf>
    <xf numFmtId="1" fontId="0" fillId="0" borderId="10" xfId="0" applyNumberFormat="1" applyFill="1" applyBorder="1" applyAlignment="1">
      <alignment/>
    </xf>
    <xf numFmtId="3" fontId="0" fillId="0" borderId="0" xfId="0" applyNumberFormat="1" applyAlignment="1">
      <alignment/>
    </xf>
    <xf numFmtId="0" fontId="6" fillId="33" borderId="11" xfId="0" applyFont="1" applyFill="1" applyBorder="1" applyAlignment="1">
      <alignment horizontal="center"/>
    </xf>
    <xf numFmtId="3" fontId="6" fillId="33" borderId="10" xfId="0" applyNumberFormat="1" applyFont="1" applyFill="1" applyBorder="1" applyAlignment="1">
      <alignment horizontal="center"/>
    </xf>
    <xf numFmtId="2" fontId="6" fillId="33" borderId="10" xfId="0" applyNumberFormat="1" applyFont="1" applyFill="1" applyBorder="1" applyAlignment="1">
      <alignment horizontal="center"/>
    </xf>
    <xf numFmtId="1" fontId="5" fillId="34" borderId="11" xfId="0" applyNumberFormat="1" applyFont="1" applyFill="1" applyBorder="1" applyAlignment="1">
      <alignment/>
    </xf>
    <xf numFmtId="1" fontId="5" fillId="34" borderId="10" xfId="0" applyNumberFormat="1" applyFont="1" applyFill="1" applyBorder="1" applyAlignment="1">
      <alignment/>
    </xf>
    <xf numFmtId="1" fontId="0" fillId="0" borderId="11" xfId="0" applyNumberFormat="1" applyFont="1" applyBorder="1" applyAlignment="1">
      <alignment/>
    </xf>
    <xf numFmtId="3" fontId="0" fillId="0" borderId="10" xfId="0" applyNumberFormat="1" applyBorder="1" applyAlignment="1">
      <alignment/>
    </xf>
    <xf numFmtId="1" fontId="0" fillId="0" borderId="10" xfId="0" applyNumberFormat="1" applyBorder="1" applyAlignment="1">
      <alignment/>
    </xf>
    <xf numFmtId="0" fontId="5" fillId="34" borderId="12" xfId="0" applyFont="1" applyFill="1" applyBorder="1" applyAlignment="1">
      <alignment/>
    </xf>
    <xf numFmtId="3" fontId="5" fillId="34" borderId="13" xfId="0" applyNumberFormat="1" applyFont="1" applyFill="1" applyBorder="1" applyAlignment="1">
      <alignment/>
    </xf>
    <xf numFmtId="0" fontId="5" fillId="34" borderId="13" xfId="0" applyFont="1" applyFill="1" applyBorder="1" applyAlignment="1">
      <alignment/>
    </xf>
    <xf numFmtId="0" fontId="6" fillId="33" borderId="10" xfId="0" applyFont="1" applyFill="1" applyBorder="1" applyAlignment="1">
      <alignment horizontal="center"/>
    </xf>
    <xf numFmtId="0" fontId="0" fillId="0" borderId="11" xfId="0" applyFont="1" applyBorder="1" applyAlignment="1">
      <alignment/>
    </xf>
    <xf numFmtId="0" fontId="6" fillId="34" borderId="11" xfId="0" applyFont="1" applyFill="1" applyBorder="1" applyAlignment="1">
      <alignment horizontal="center"/>
    </xf>
    <xf numFmtId="0" fontId="5" fillId="34" borderId="14" xfId="0" applyFont="1" applyFill="1" applyBorder="1" applyAlignment="1">
      <alignment horizontal="center"/>
    </xf>
    <xf numFmtId="0" fontId="5" fillId="34" borderId="15" xfId="0" applyFont="1" applyFill="1" applyBorder="1" applyAlignment="1">
      <alignment horizontal="center"/>
    </xf>
    <xf numFmtId="3" fontId="0" fillId="0" borderId="14" xfId="0" applyNumberFormat="1" applyBorder="1" applyAlignment="1">
      <alignment/>
    </xf>
    <xf numFmtId="3" fontId="0" fillId="0" borderId="16" xfId="0" applyNumberFormat="1" applyBorder="1" applyAlignment="1">
      <alignment/>
    </xf>
    <xf numFmtId="3" fontId="0" fillId="0" borderId="17" xfId="0" applyNumberFormat="1" applyBorder="1" applyAlignment="1">
      <alignment/>
    </xf>
    <xf numFmtId="0" fontId="5" fillId="34" borderId="11" xfId="0" applyFont="1" applyFill="1" applyBorder="1" applyAlignment="1">
      <alignment/>
    </xf>
    <xf numFmtId="3" fontId="5" fillId="34" borderId="14" xfId="0" applyNumberFormat="1" applyFont="1" applyFill="1" applyBorder="1" applyAlignment="1">
      <alignment/>
    </xf>
    <xf numFmtId="3" fontId="5" fillId="34" borderId="15" xfId="0" applyNumberFormat="1" applyFont="1" applyFill="1" applyBorder="1" applyAlignment="1">
      <alignment/>
    </xf>
    <xf numFmtId="0" fontId="0" fillId="0" borderId="18" xfId="0" applyFont="1" applyBorder="1" applyAlignment="1">
      <alignment/>
    </xf>
    <xf numFmtId="3" fontId="0" fillId="0" borderId="15" xfId="0" applyNumberFormat="1" applyFill="1" applyBorder="1" applyAlignment="1">
      <alignment/>
    </xf>
    <xf numFmtId="0" fontId="5" fillId="35" borderId="12" xfId="0" applyFont="1" applyFill="1" applyBorder="1" applyAlignment="1">
      <alignment/>
    </xf>
    <xf numFmtId="3" fontId="5" fillId="35" borderId="19" xfId="0" applyNumberFormat="1" applyFont="1" applyFill="1" applyBorder="1" applyAlignment="1">
      <alignment/>
    </xf>
    <xf numFmtId="3" fontId="5" fillId="35" borderId="20" xfId="0" applyNumberFormat="1" applyFont="1" applyFill="1" applyBorder="1" applyAlignment="1">
      <alignment/>
    </xf>
    <xf numFmtId="0" fontId="6" fillId="33" borderId="21" xfId="0" applyFont="1" applyFill="1" applyBorder="1" applyAlignment="1">
      <alignment horizontal="center"/>
    </xf>
    <xf numFmtId="0" fontId="9" fillId="34" borderId="14" xfId="0" applyFont="1" applyFill="1" applyBorder="1" applyAlignment="1">
      <alignment horizontal="center"/>
    </xf>
    <xf numFmtId="0" fontId="5" fillId="34" borderId="22" xfId="0" applyFont="1" applyFill="1" applyBorder="1" applyAlignment="1">
      <alignment horizontal="center"/>
    </xf>
    <xf numFmtId="0" fontId="5" fillId="34" borderId="21" xfId="0" applyFont="1" applyFill="1" applyBorder="1" applyAlignment="1">
      <alignment/>
    </xf>
    <xf numFmtId="2" fontId="0" fillId="0" borderId="11" xfId="0" applyNumberFormat="1" applyFont="1" applyBorder="1" applyAlignment="1">
      <alignment/>
    </xf>
    <xf numFmtId="3" fontId="0" fillId="0" borderId="14" xfId="0" applyNumberFormat="1" applyFont="1" applyBorder="1" applyAlignment="1">
      <alignment/>
    </xf>
    <xf numFmtId="2" fontId="5" fillId="34" borderId="11" xfId="0" applyNumberFormat="1" applyFont="1" applyFill="1" applyBorder="1" applyAlignment="1">
      <alignment/>
    </xf>
    <xf numFmtId="3" fontId="5" fillId="34" borderId="21" xfId="0" applyNumberFormat="1" applyFont="1" applyFill="1" applyBorder="1" applyAlignment="1">
      <alignment/>
    </xf>
    <xf numFmtId="2" fontId="0" fillId="0" borderId="11" xfId="0" applyNumberFormat="1" applyFont="1" applyFill="1" applyBorder="1" applyAlignment="1">
      <alignment/>
    </xf>
    <xf numFmtId="3" fontId="0" fillId="0" borderId="14" xfId="0" applyNumberFormat="1" applyFont="1" applyFill="1" applyBorder="1" applyAlignment="1">
      <alignment/>
    </xf>
    <xf numFmtId="3" fontId="0" fillId="0" borderId="14" xfId="0" applyNumberFormat="1" applyFill="1" applyBorder="1" applyAlignment="1">
      <alignment/>
    </xf>
    <xf numFmtId="2" fontId="5" fillId="35" borderId="11" xfId="0" applyNumberFormat="1" applyFont="1" applyFill="1" applyBorder="1" applyAlignment="1">
      <alignment/>
    </xf>
    <xf numFmtId="3" fontId="5" fillId="35" borderId="14" xfId="0" applyNumberFormat="1" applyFont="1" applyFill="1" applyBorder="1" applyAlignment="1">
      <alignment/>
    </xf>
    <xf numFmtId="3" fontId="5" fillId="35" borderId="15" xfId="0" applyNumberFormat="1" applyFont="1" applyFill="1" applyBorder="1" applyAlignment="1">
      <alignment/>
    </xf>
    <xf numFmtId="2" fontId="5" fillId="35" borderId="12" xfId="0" applyNumberFormat="1" applyFont="1" applyFill="1" applyBorder="1" applyAlignment="1">
      <alignment/>
    </xf>
    <xf numFmtId="1" fontId="0" fillId="0" borderId="0" xfId="0" applyNumberFormat="1" applyAlignment="1">
      <alignment/>
    </xf>
    <xf numFmtId="1" fontId="0" fillId="0" borderId="0" xfId="0" applyNumberFormat="1" applyFill="1" applyAlignment="1">
      <alignment/>
    </xf>
    <xf numFmtId="0" fontId="5" fillId="34" borderId="11" xfId="0" applyFont="1" applyFill="1" applyBorder="1" applyAlignment="1">
      <alignment horizontal="center"/>
    </xf>
    <xf numFmtId="0" fontId="5" fillId="34" borderId="23" xfId="0" applyFont="1" applyFill="1" applyBorder="1" applyAlignment="1">
      <alignment horizontal="center"/>
    </xf>
    <xf numFmtId="0" fontId="0" fillId="0" borderId="0" xfId="0" applyAlignment="1">
      <alignment vertical="center" wrapText="1"/>
    </xf>
    <xf numFmtId="1" fontId="0" fillId="35" borderId="14" xfId="0" applyNumberFormat="1" applyFont="1" applyFill="1" applyBorder="1" applyAlignment="1">
      <alignment vertical="center" wrapText="1"/>
    </xf>
    <xf numFmtId="3" fontId="0" fillId="35" borderId="16" xfId="0" applyNumberFormat="1" applyFont="1" applyFill="1" applyBorder="1" applyAlignment="1">
      <alignment vertical="center" wrapText="1"/>
    </xf>
    <xf numFmtId="3" fontId="0" fillId="35" borderId="11" xfId="0" applyNumberFormat="1" applyFont="1" applyFill="1" applyBorder="1" applyAlignment="1">
      <alignment vertical="center" wrapText="1"/>
    </xf>
    <xf numFmtId="3" fontId="0" fillId="35" borderId="14" xfId="0" applyNumberFormat="1" applyFont="1" applyFill="1" applyBorder="1" applyAlignment="1">
      <alignment vertical="center" wrapText="1"/>
    </xf>
    <xf numFmtId="3" fontId="0" fillId="35" borderId="23" xfId="0" applyNumberFormat="1" applyFont="1" applyFill="1" applyBorder="1" applyAlignment="1">
      <alignment vertical="center" wrapText="1"/>
    </xf>
    <xf numFmtId="0" fontId="0" fillId="0" borderId="24" xfId="0" applyBorder="1" applyAlignment="1">
      <alignment vertical="center" wrapText="1"/>
    </xf>
    <xf numFmtId="0" fontId="11" fillId="0" borderId="0" xfId="0" applyFont="1" applyAlignment="1">
      <alignment vertical="center" wrapText="1"/>
    </xf>
    <xf numFmtId="3" fontId="5" fillId="34" borderId="12" xfId="0" applyNumberFormat="1" applyFont="1" applyFill="1" applyBorder="1" applyAlignment="1">
      <alignment vertical="center" wrapText="1"/>
    </xf>
    <xf numFmtId="37" fontId="13" fillId="0" borderId="0" xfId="53" applyFont="1">
      <alignment/>
      <protection/>
    </xf>
    <xf numFmtId="37" fontId="13" fillId="0" borderId="0" xfId="53" applyFont="1" applyProtection="1">
      <alignment/>
      <protection hidden="1"/>
    </xf>
    <xf numFmtId="37" fontId="13" fillId="36" borderId="25" xfId="53" applyFont="1" applyFill="1" applyBorder="1" applyProtection="1">
      <alignment/>
      <protection hidden="1"/>
    </xf>
    <xf numFmtId="37" fontId="13" fillId="36" borderId="26" xfId="53" applyFont="1" applyFill="1" applyBorder="1" applyProtection="1">
      <alignment/>
      <protection hidden="1"/>
    </xf>
    <xf numFmtId="37" fontId="13" fillId="36" borderId="26" xfId="53" applyNumberFormat="1" applyFont="1" applyFill="1" applyBorder="1" applyProtection="1">
      <alignment/>
      <protection hidden="1"/>
    </xf>
    <xf numFmtId="37" fontId="14" fillId="37" borderId="26" xfId="53" applyFont="1" applyFill="1" applyBorder="1">
      <alignment/>
      <protection/>
    </xf>
    <xf numFmtId="37" fontId="14" fillId="37" borderId="26" xfId="53" applyFont="1" applyFill="1" applyBorder="1" applyProtection="1">
      <alignment/>
      <protection locked="0"/>
    </xf>
    <xf numFmtId="39" fontId="14" fillId="37" borderId="27" xfId="53" applyNumberFormat="1" applyFont="1" applyFill="1" applyBorder="1" applyProtection="1">
      <alignment/>
      <protection locked="0"/>
    </xf>
    <xf numFmtId="37" fontId="13" fillId="36" borderId="28" xfId="53" applyFont="1" applyFill="1" applyBorder="1" applyProtection="1">
      <alignment/>
      <protection hidden="1"/>
    </xf>
    <xf numFmtId="37" fontId="13" fillId="36" borderId="29" xfId="53" applyFont="1" applyFill="1" applyBorder="1" applyProtection="1">
      <alignment/>
      <protection hidden="1"/>
    </xf>
    <xf numFmtId="37" fontId="13" fillId="36" borderId="29" xfId="53" applyNumberFormat="1" applyFont="1" applyFill="1" applyBorder="1" applyProtection="1">
      <alignment/>
      <protection hidden="1"/>
    </xf>
    <xf numFmtId="37" fontId="14" fillId="37" borderId="29" xfId="53" applyFont="1" applyFill="1" applyBorder="1">
      <alignment/>
      <protection/>
    </xf>
    <xf numFmtId="37" fontId="14" fillId="37" borderId="29" xfId="53" applyFont="1" applyFill="1" applyBorder="1" applyProtection="1">
      <alignment/>
      <protection locked="0"/>
    </xf>
    <xf numFmtId="39" fontId="14" fillId="37" borderId="30" xfId="53" applyNumberFormat="1" applyFont="1" applyFill="1" applyBorder="1" applyProtection="1">
      <alignment/>
      <protection locked="0"/>
    </xf>
    <xf numFmtId="37" fontId="15" fillId="37" borderId="29" xfId="53" applyFont="1" applyFill="1" applyBorder="1" applyProtection="1">
      <alignment/>
      <protection locked="0"/>
    </xf>
    <xf numFmtId="37" fontId="13" fillId="36" borderId="31" xfId="53" applyFont="1" applyFill="1" applyBorder="1" applyProtection="1">
      <alignment/>
      <protection hidden="1"/>
    </xf>
    <xf numFmtId="37" fontId="13" fillId="36" borderId="32" xfId="53" applyFont="1" applyFill="1" applyBorder="1" applyProtection="1">
      <alignment/>
      <protection hidden="1"/>
    </xf>
    <xf numFmtId="37" fontId="14" fillId="37" borderId="32" xfId="53" applyFont="1" applyFill="1" applyBorder="1">
      <alignment/>
      <protection/>
    </xf>
    <xf numFmtId="37" fontId="14" fillId="37" borderId="32" xfId="53" applyFont="1" applyFill="1" applyBorder="1" applyProtection="1">
      <alignment/>
      <protection locked="0"/>
    </xf>
    <xf numFmtId="39" fontId="14" fillId="37" borderId="33" xfId="53" applyNumberFormat="1" applyFont="1" applyFill="1" applyBorder="1" applyProtection="1">
      <alignment/>
      <protection locked="0"/>
    </xf>
    <xf numFmtId="37" fontId="16" fillId="0" borderId="0" xfId="53" applyFont="1">
      <alignment/>
      <protection/>
    </xf>
    <xf numFmtId="37" fontId="17" fillId="38" borderId="34" xfId="53" applyFont="1" applyFill="1" applyBorder="1" applyAlignment="1" applyProtection="1">
      <alignment horizontal="centerContinuous" wrapText="1"/>
      <protection hidden="1"/>
    </xf>
    <xf numFmtId="37" fontId="17" fillId="38" borderId="35" xfId="53" applyFont="1" applyFill="1" applyBorder="1" applyAlignment="1" applyProtection="1">
      <alignment horizontal="centerContinuous" wrapText="1"/>
      <protection hidden="1"/>
    </xf>
    <xf numFmtId="37" fontId="17" fillId="38" borderId="35" xfId="53" applyFont="1" applyFill="1" applyBorder="1" applyAlignment="1">
      <alignment horizontal="centerContinuous" wrapText="1"/>
      <protection/>
    </xf>
    <xf numFmtId="37" fontId="17" fillId="38" borderId="35" xfId="53" applyFont="1" applyFill="1" applyBorder="1" applyAlignment="1">
      <alignment horizontal="center" wrapText="1"/>
      <protection/>
    </xf>
    <xf numFmtId="37" fontId="17" fillId="38" borderId="36" xfId="53" applyFont="1" applyFill="1" applyBorder="1" applyAlignment="1">
      <alignment horizontal="centerContinuous" wrapText="1"/>
      <protection/>
    </xf>
    <xf numFmtId="37" fontId="17" fillId="38" borderId="37" xfId="53" applyFont="1" applyFill="1" applyBorder="1" applyAlignment="1" applyProtection="1">
      <alignment horizontal="centerContinuous" wrapText="1"/>
      <protection hidden="1"/>
    </xf>
    <xf numFmtId="37" fontId="17" fillId="38" borderId="38" xfId="53" applyFont="1" applyFill="1" applyBorder="1" applyAlignment="1" applyProtection="1">
      <alignment horizontal="centerContinuous" wrapText="1"/>
      <protection hidden="1"/>
    </xf>
    <xf numFmtId="37" fontId="17" fillId="38" borderId="38" xfId="53" applyFont="1" applyFill="1" applyBorder="1" applyAlignment="1">
      <alignment horizontal="centerContinuous" wrapText="1"/>
      <protection/>
    </xf>
    <xf numFmtId="37" fontId="17" fillId="38" borderId="39" xfId="53" applyFont="1" applyFill="1" applyBorder="1" applyAlignment="1">
      <alignment horizontal="centerContinuous" wrapText="1"/>
      <protection/>
    </xf>
    <xf numFmtId="37" fontId="13" fillId="0" borderId="40" xfId="53" applyFont="1" applyBorder="1" applyProtection="1">
      <alignment/>
      <protection hidden="1"/>
    </xf>
    <xf numFmtId="37" fontId="18" fillId="37" borderId="0" xfId="53" applyFont="1" applyFill="1" applyBorder="1" applyProtection="1">
      <alignment/>
      <protection hidden="1"/>
    </xf>
    <xf numFmtId="37" fontId="18" fillId="37" borderId="0" xfId="53" applyFont="1" applyFill="1" applyBorder="1">
      <alignment/>
      <protection/>
    </xf>
    <xf numFmtId="37" fontId="19" fillId="37" borderId="0" xfId="53" applyFont="1" applyFill="1" applyBorder="1">
      <alignment/>
      <protection/>
    </xf>
    <xf numFmtId="37" fontId="13" fillId="0" borderId="41" xfId="53" applyFont="1" applyBorder="1">
      <alignment/>
      <protection/>
    </xf>
    <xf numFmtId="37" fontId="13" fillId="37" borderId="0" xfId="53" applyFont="1" applyFill="1">
      <alignment/>
      <protection/>
    </xf>
    <xf numFmtId="164" fontId="13" fillId="37" borderId="0" xfId="53" applyNumberFormat="1" applyFont="1" applyFill="1" applyProtection="1">
      <alignment/>
      <protection/>
    </xf>
    <xf numFmtId="165" fontId="13" fillId="37" borderId="40" xfId="53" applyNumberFormat="1" applyFont="1" applyFill="1" applyBorder="1" applyProtection="1">
      <alignment/>
      <protection hidden="1"/>
    </xf>
    <xf numFmtId="37" fontId="13" fillId="37" borderId="0" xfId="53" applyFont="1" applyFill="1" applyBorder="1" applyProtection="1">
      <alignment/>
      <protection hidden="1"/>
    </xf>
    <xf numFmtId="37" fontId="2" fillId="37" borderId="0" xfId="53" applyFont="1" applyFill="1" applyBorder="1">
      <alignment/>
      <protection/>
    </xf>
    <xf numFmtId="37" fontId="20" fillId="37" borderId="0" xfId="53" applyFont="1" applyFill="1" applyBorder="1" applyProtection="1">
      <alignment/>
      <protection locked="0"/>
    </xf>
    <xf numFmtId="37" fontId="13" fillId="37" borderId="41" xfId="53" applyFont="1" applyFill="1" applyBorder="1">
      <alignment/>
      <protection/>
    </xf>
    <xf numFmtId="164" fontId="13" fillId="0" borderId="0" xfId="53" applyNumberFormat="1" applyFont="1" applyProtection="1">
      <alignment/>
      <protection/>
    </xf>
    <xf numFmtId="165" fontId="13" fillId="0" borderId="40" xfId="53" applyNumberFormat="1" applyFont="1" applyBorder="1" applyProtection="1">
      <alignment/>
      <protection hidden="1"/>
    </xf>
    <xf numFmtId="37" fontId="19" fillId="38" borderId="42" xfId="53" applyFont="1" applyFill="1" applyBorder="1" applyProtection="1">
      <alignment/>
      <protection hidden="1"/>
    </xf>
    <xf numFmtId="37" fontId="19" fillId="38" borderId="43" xfId="53" applyFont="1" applyFill="1" applyBorder="1" applyProtection="1">
      <alignment/>
      <protection hidden="1"/>
    </xf>
    <xf numFmtId="37" fontId="18" fillId="38" borderId="44" xfId="53" applyFont="1" applyFill="1" applyBorder="1">
      <alignment/>
      <protection/>
    </xf>
    <xf numFmtId="37" fontId="20" fillId="37" borderId="45" xfId="53" applyFont="1" applyFill="1" applyBorder="1" applyProtection="1">
      <alignment/>
      <protection locked="0"/>
    </xf>
    <xf numFmtId="37" fontId="19" fillId="38" borderId="46" xfId="53" applyFont="1" applyFill="1" applyBorder="1" applyProtection="1">
      <alignment/>
      <protection hidden="1"/>
    </xf>
    <xf numFmtId="37" fontId="19" fillId="38" borderId="0" xfId="53" applyFont="1" applyFill="1" applyBorder="1" applyProtection="1">
      <alignment/>
      <protection hidden="1"/>
    </xf>
    <xf numFmtId="37" fontId="18" fillId="38" borderId="47" xfId="53" applyFont="1" applyFill="1" applyBorder="1">
      <alignment/>
      <protection/>
    </xf>
    <xf numFmtId="37" fontId="20" fillId="37" borderId="48" xfId="53" applyFont="1" applyFill="1" applyBorder="1" applyProtection="1">
      <alignment/>
      <protection locked="0"/>
    </xf>
    <xf numFmtId="39" fontId="20" fillId="37" borderId="48" xfId="53" applyNumberFormat="1" applyFont="1" applyFill="1" applyBorder="1" applyProtection="1">
      <alignment/>
      <protection locked="0"/>
    </xf>
    <xf numFmtId="37" fontId="19" fillId="38" borderId="49" xfId="53" applyFont="1" applyFill="1" applyBorder="1" applyProtection="1">
      <alignment/>
      <protection hidden="1"/>
    </xf>
    <xf numFmtId="37" fontId="19" fillId="38" borderId="50" xfId="53" applyFont="1" applyFill="1" applyBorder="1" applyProtection="1">
      <alignment/>
      <protection hidden="1"/>
    </xf>
    <xf numFmtId="37" fontId="18" fillId="38" borderId="51" xfId="53" applyFont="1" applyFill="1" applyBorder="1">
      <alignment/>
      <protection/>
    </xf>
    <xf numFmtId="37" fontId="20" fillId="37" borderId="52" xfId="53" applyFont="1" applyFill="1" applyBorder="1" applyProtection="1">
      <alignment/>
      <protection locked="0"/>
    </xf>
    <xf numFmtId="37" fontId="13" fillId="0" borderId="0" xfId="53" applyFont="1" applyBorder="1" applyProtection="1">
      <alignment/>
      <protection hidden="1"/>
    </xf>
    <xf numFmtId="37" fontId="13" fillId="0" borderId="0" xfId="53" applyFont="1" applyBorder="1">
      <alignment/>
      <protection/>
    </xf>
    <xf numFmtId="37" fontId="19" fillId="38" borderId="53" xfId="53" applyFont="1" applyFill="1" applyBorder="1" applyAlignment="1" applyProtection="1">
      <alignment horizontal="centerContinuous"/>
      <protection hidden="1"/>
    </xf>
    <xf numFmtId="37" fontId="19" fillId="38" borderId="54" xfId="53" applyFont="1" applyFill="1" applyBorder="1" applyAlignment="1" applyProtection="1">
      <alignment horizontal="centerContinuous"/>
      <protection hidden="1"/>
    </xf>
    <xf numFmtId="37" fontId="19" fillId="38" borderId="54" xfId="53" applyFont="1" applyFill="1" applyBorder="1" applyAlignment="1">
      <alignment horizontal="centerContinuous"/>
      <protection/>
    </xf>
    <xf numFmtId="37" fontId="21" fillId="38" borderId="55" xfId="53" applyFont="1" applyFill="1" applyBorder="1" applyAlignment="1">
      <alignment horizontal="centerContinuous"/>
      <protection/>
    </xf>
    <xf numFmtId="37" fontId="22" fillId="0" borderId="41" xfId="53" applyFont="1" applyBorder="1">
      <alignment/>
      <protection/>
    </xf>
    <xf numFmtId="37" fontId="13" fillId="0" borderId="40" xfId="53" applyFont="1" applyBorder="1" applyAlignment="1" applyProtection="1">
      <alignment/>
      <protection hidden="1"/>
    </xf>
    <xf numFmtId="37" fontId="13" fillId="0" borderId="0" xfId="53" applyFont="1" applyBorder="1" applyAlignment="1" applyProtection="1">
      <alignment/>
      <protection hidden="1"/>
    </xf>
    <xf numFmtId="37" fontId="13" fillId="0" borderId="0" xfId="53" applyFont="1" applyBorder="1" applyAlignment="1">
      <alignment/>
      <protection/>
    </xf>
    <xf numFmtId="37" fontId="22" fillId="0" borderId="41" xfId="53" applyFont="1" applyBorder="1" applyAlignment="1">
      <alignment/>
      <protection/>
    </xf>
    <xf numFmtId="37" fontId="19" fillId="37" borderId="0" xfId="53" applyFont="1" applyFill="1">
      <alignment/>
      <protection/>
    </xf>
    <xf numFmtId="37" fontId="19" fillId="38" borderId="56" xfId="53" applyFont="1" applyFill="1" applyBorder="1" applyProtection="1">
      <alignment/>
      <protection hidden="1"/>
    </xf>
    <xf numFmtId="37" fontId="19" fillId="38" borderId="57" xfId="53" applyFont="1" applyFill="1" applyBorder="1" applyProtection="1">
      <alignment/>
      <protection hidden="1"/>
    </xf>
    <xf numFmtId="37" fontId="19" fillId="38" borderId="57" xfId="53" applyFont="1" applyFill="1" applyBorder="1">
      <alignment/>
      <protection/>
    </xf>
    <xf numFmtId="37" fontId="23" fillId="38" borderId="58" xfId="53" applyFont="1" applyFill="1" applyBorder="1">
      <alignment/>
      <protection/>
    </xf>
    <xf numFmtId="1" fontId="0" fillId="0" borderId="0" xfId="0" applyNumberFormat="1" applyBorder="1" applyAlignment="1">
      <alignment horizontal="center"/>
    </xf>
    <xf numFmtId="1" fontId="0" fillId="0" borderId="11" xfId="0" applyNumberFormat="1" applyBorder="1" applyAlignment="1">
      <alignment/>
    </xf>
    <xf numFmtId="1" fontId="0" fillId="0" borderId="0" xfId="0" applyNumberFormat="1" applyBorder="1" applyAlignment="1">
      <alignment/>
    </xf>
    <xf numFmtId="9" fontId="0" fillId="0" borderId="0" xfId="0" applyNumberFormat="1" applyAlignment="1">
      <alignment/>
    </xf>
    <xf numFmtId="37" fontId="0" fillId="0" borderId="0" xfId="53" applyFont="1">
      <alignment/>
      <protection/>
    </xf>
    <xf numFmtId="9" fontId="0" fillId="0" borderId="0" xfId="0" applyNumberFormat="1" applyFill="1" applyAlignment="1">
      <alignment/>
    </xf>
    <xf numFmtId="43" fontId="0" fillId="0" borderId="0" xfId="48" applyFont="1" applyFill="1" applyAlignment="1">
      <alignment/>
    </xf>
    <xf numFmtId="43" fontId="0" fillId="0" borderId="0" xfId="48" applyFont="1" applyFill="1" applyBorder="1" applyAlignment="1">
      <alignment/>
    </xf>
    <xf numFmtId="1" fontId="5" fillId="34" borderId="13" xfId="0" applyNumberFormat="1" applyFont="1" applyFill="1" applyBorder="1" applyAlignment="1">
      <alignment/>
    </xf>
    <xf numFmtId="0" fontId="0" fillId="0" borderId="11" xfId="0" applyBorder="1" applyAlignment="1">
      <alignment/>
    </xf>
    <xf numFmtId="9" fontId="0" fillId="0" borderId="0" xfId="55" applyFont="1" applyAlignment="1">
      <alignment/>
    </xf>
    <xf numFmtId="9" fontId="0" fillId="0" borderId="0" xfId="55" applyFont="1" applyFill="1" applyAlignment="1">
      <alignment/>
    </xf>
    <xf numFmtId="0" fontId="0" fillId="0" borderId="0" xfId="0" applyFont="1" applyAlignment="1">
      <alignment/>
    </xf>
    <xf numFmtId="2" fontId="2" fillId="7" borderId="10" xfId="0" applyNumberFormat="1" applyFont="1" applyFill="1" applyBorder="1" applyAlignment="1">
      <alignment/>
    </xf>
    <xf numFmtId="43" fontId="2" fillId="7" borderId="10" xfId="48" applyFont="1" applyFill="1" applyBorder="1" applyAlignment="1">
      <alignment/>
    </xf>
    <xf numFmtId="0" fontId="0" fillId="3" borderId="29" xfId="0" applyFill="1" applyBorder="1" applyAlignment="1">
      <alignment horizontal="center"/>
    </xf>
    <xf numFmtId="2" fontId="0" fillId="0" borderId="11" xfId="0" applyNumberFormat="1" applyBorder="1" applyAlignment="1">
      <alignment/>
    </xf>
    <xf numFmtId="0" fontId="72" fillId="0" borderId="0" xfId="0" applyFont="1" applyAlignment="1">
      <alignment/>
    </xf>
    <xf numFmtId="3" fontId="72" fillId="0" borderId="14" xfId="0" applyNumberFormat="1" applyFont="1" applyBorder="1" applyAlignment="1">
      <alignment/>
    </xf>
    <xf numFmtId="3" fontId="0" fillId="0" borderId="0" xfId="0" applyNumberFormat="1" applyFill="1" applyAlignment="1">
      <alignment/>
    </xf>
    <xf numFmtId="3" fontId="72" fillId="0" borderId="0" xfId="0" applyNumberFormat="1" applyFont="1" applyAlignment="1">
      <alignment/>
    </xf>
    <xf numFmtId="1" fontId="72" fillId="0" borderId="0" xfId="0" applyNumberFormat="1" applyFont="1" applyBorder="1" applyAlignment="1">
      <alignment/>
    </xf>
    <xf numFmtId="1" fontId="72" fillId="0" borderId="0" xfId="0" applyNumberFormat="1" applyFont="1" applyBorder="1" applyAlignment="1">
      <alignment horizontal="center"/>
    </xf>
    <xf numFmtId="4" fontId="5" fillId="34" borderId="19" xfId="0" applyNumberFormat="1" applyFont="1" applyFill="1" applyBorder="1" applyAlignment="1">
      <alignment vertical="center" wrapText="1"/>
    </xf>
    <xf numFmtId="4" fontId="0" fillId="35" borderId="11" xfId="0" applyNumberFormat="1" applyFont="1" applyFill="1" applyBorder="1" applyAlignment="1">
      <alignment vertical="center" wrapText="1"/>
    </xf>
    <xf numFmtId="4" fontId="0" fillId="35" borderId="14" xfId="0" applyNumberFormat="1" applyFont="1" applyFill="1" applyBorder="1" applyAlignment="1">
      <alignment vertical="center" wrapText="1"/>
    </xf>
    <xf numFmtId="4" fontId="0" fillId="35" borderId="23" xfId="0" applyNumberFormat="1" applyFont="1" applyFill="1" applyBorder="1" applyAlignment="1">
      <alignment vertical="center" wrapText="1"/>
    </xf>
    <xf numFmtId="4" fontId="0" fillId="35" borderId="16" xfId="0" applyNumberFormat="1" applyFont="1" applyFill="1" applyBorder="1" applyAlignment="1">
      <alignment vertical="center" wrapText="1"/>
    </xf>
    <xf numFmtId="4" fontId="0" fillId="0" borderId="11" xfId="0" applyNumberFormat="1" applyFont="1" applyFill="1" applyBorder="1" applyAlignment="1">
      <alignment vertical="center" wrapText="1"/>
    </xf>
    <xf numFmtId="4" fontId="0" fillId="0" borderId="14" xfId="0" applyNumberFormat="1" applyFont="1" applyFill="1" applyBorder="1" applyAlignment="1">
      <alignment vertical="center" wrapText="1"/>
    </xf>
    <xf numFmtId="4" fontId="0" fillId="35" borderId="59" xfId="0" applyNumberFormat="1" applyFont="1" applyFill="1" applyBorder="1" applyAlignment="1">
      <alignment vertical="center" wrapText="1"/>
    </xf>
    <xf numFmtId="4" fontId="0" fillId="35" borderId="60" xfId="0" applyNumberFormat="1" applyFont="1" applyFill="1" applyBorder="1" applyAlignment="1">
      <alignment vertical="center" wrapText="1"/>
    </xf>
    <xf numFmtId="4" fontId="0" fillId="35" borderId="21" xfId="0" applyNumberFormat="1" applyFont="1" applyFill="1" applyBorder="1" applyAlignment="1">
      <alignment vertical="center" wrapText="1"/>
    </xf>
    <xf numFmtId="4" fontId="0" fillId="35" borderId="29" xfId="0" applyNumberFormat="1" applyFill="1" applyBorder="1" applyAlignment="1">
      <alignment vertical="center" wrapText="1"/>
    </xf>
    <xf numFmtId="4" fontId="0" fillId="35" borderId="29" xfId="0" applyNumberFormat="1" applyFont="1" applyFill="1" applyBorder="1" applyAlignment="1">
      <alignment vertical="center" wrapText="1"/>
    </xf>
    <xf numFmtId="4" fontId="10" fillId="0" borderId="61" xfId="0" applyNumberFormat="1" applyFont="1" applyFill="1" applyBorder="1" applyAlignment="1">
      <alignment horizontal="center" vertical="center" wrapText="1"/>
    </xf>
    <xf numFmtId="4" fontId="0" fillId="35" borderId="62" xfId="0" applyNumberFormat="1" applyFont="1" applyFill="1" applyBorder="1" applyAlignment="1">
      <alignment vertical="center" wrapText="1"/>
    </xf>
    <xf numFmtId="4" fontId="0" fillId="35" borderId="0" xfId="0" applyNumberFormat="1" applyFont="1" applyFill="1" applyBorder="1" applyAlignment="1">
      <alignment vertical="center" wrapText="1"/>
    </xf>
    <xf numFmtId="4" fontId="0" fillId="35" borderId="22" xfId="0" applyNumberFormat="1" applyFont="1" applyFill="1" applyBorder="1" applyAlignment="1">
      <alignment vertical="center" wrapText="1"/>
    </xf>
    <xf numFmtId="4" fontId="0" fillId="0" borderId="0" xfId="0" applyNumberFormat="1" applyAlignment="1">
      <alignment vertical="center" wrapText="1"/>
    </xf>
    <xf numFmtId="4" fontId="0" fillId="35" borderId="14" xfId="0" applyNumberFormat="1" applyFill="1" applyBorder="1" applyAlignment="1">
      <alignment vertical="center" wrapText="1"/>
    </xf>
    <xf numFmtId="4" fontId="0" fillId="35" borderId="63" xfId="0" applyNumberFormat="1" applyFont="1" applyFill="1" applyBorder="1" applyAlignment="1">
      <alignment vertical="center" wrapText="1"/>
    </xf>
    <xf numFmtId="4" fontId="0" fillId="35" borderId="64" xfId="0" applyNumberFormat="1" applyFont="1" applyFill="1" applyBorder="1" applyAlignment="1">
      <alignment vertical="center" wrapText="1"/>
    </xf>
    <xf numFmtId="4" fontId="0" fillId="0" borderId="64" xfId="0" applyNumberFormat="1" applyFont="1" applyFill="1" applyBorder="1" applyAlignment="1">
      <alignment vertical="center" wrapText="1"/>
    </xf>
    <xf numFmtId="4" fontId="0" fillId="0" borderId="65" xfId="0" applyNumberFormat="1" applyFont="1" applyFill="1" applyBorder="1" applyAlignment="1">
      <alignment vertical="center" wrapText="1"/>
    </xf>
    <xf numFmtId="4" fontId="0" fillId="35" borderId="64" xfId="0" applyNumberFormat="1" applyFill="1" applyBorder="1" applyAlignment="1">
      <alignment vertical="center" wrapText="1"/>
    </xf>
    <xf numFmtId="4" fontId="0" fillId="35" borderId="66" xfId="0" applyNumberFormat="1" applyFont="1" applyFill="1" applyBorder="1" applyAlignment="1">
      <alignment vertical="center" wrapText="1"/>
    </xf>
    <xf numFmtId="4" fontId="0" fillId="35" borderId="67" xfId="0" applyNumberFormat="1" applyFont="1" applyFill="1" applyBorder="1" applyAlignment="1">
      <alignment vertical="center" wrapText="1"/>
    </xf>
    <xf numFmtId="4" fontId="0" fillId="35" borderId="68" xfId="0" applyNumberFormat="1" applyFont="1" applyFill="1" applyBorder="1" applyAlignment="1">
      <alignment vertical="center" wrapText="1"/>
    </xf>
    <xf numFmtId="0" fontId="2" fillId="0" borderId="69" xfId="0" applyFont="1" applyBorder="1" applyAlignment="1">
      <alignment/>
    </xf>
    <xf numFmtId="43" fontId="2" fillId="0" borderId="0" xfId="48" applyFont="1" applyFill="1" applyAlignment="1">
      <alignment/>
    </xf>
    <xf numFmtId="9" fontId="2" fillId="0" borderId="0" xfId="55" applyFont="1" applyFill="1" applyAlignment="1">
      <alignment/>
    </xf>
    <xf numFmtId="43" fontId="2" fillId="0" borderId="0" xfId="0" applyNumberFormat="1" applyFont="1" applyAlignment="1">
      <alignment/>
    </xf>
    <xf numFmtId="43" fontId="2" fillId="7" borderId="70" xfId="48" applyFont="1" applyFill="1" applyBorder="1" applyAlignment="1">
      <alignment/>
    </xf>
    <xf numFmtId="43" fontId="2" fillId="7" borderId="29" xfId="48" applyFont="1" applyFill="1" applyBorder="1" applyAlignment="1">
      <alignment/>
    </xf>
    <xf numFmtId="9" fontId="2" fillId="7" borderId="0" xfId="55" applyFont="1" applyFill="1" applyAlignment="1">
      <alignment/>
    </xf>
    <xf numFmtId="0" fontId="2" fillId="7" borderId="0" xfId="0" applyFont="1" applyFill="1" applyAlignment="1">
      <alignment/>
    </xf>
    <xf numFmtId="0" fontId="29" fillId="0" borderId="0" xfId="0" applyFont="1" applyAlignment="1">
      <alignment/>
    </xf>
    <xf numFmtId="0" fontId="29" fillId="0" borderId="0" xfId="0" applyFont="1" applyFill="1" applyAlignment="1">
      <alignment/>
    </xf>
    <xf numFmtId="0" fontId="13" fillId="0" borderId="0" xfId="0" applyFont="1" applyAlignment="1">
      <alignment/>
    </xf>
    <xf numFmtId="0" fontId="13" fillId="0" borderId="0" xfId="0" applyFont="1" applyFill="1" applyAlignment="1">
      <alignment/>
    </xf>
    <xf numFmtId="43" fontId="13" fillId="0" borderId="0" xfId="48" applyFont="1" applyFill="1" applyAlignment="1">
      <alignment/>
    </xf>
    <xf numFmtId="0" fontId="20" fillId="0" borderId="0" xfId="0" applyFont="1" applyAlignment="1">
      <alignment/>
    </xf>
    <xf numFmtId="0" fontId="30" fillId="0" borderId="0" xfId="0" applyFont="1" applyAlignment="1">
      <alignment/>
    </xf>
    <xf numFmtId="9" fontId="0" fillId="7" borderId="0" xfId="55" applyFont="1" applyFill="1" applyAlignment="1">
      <alignment/>
    </xf>
    <xf numFmtId="0" fontId="0" fillId="7" borderId="0" xfId="0" applyFont="1" applyFill="1" applyAlignment="1">
      <alignment/>
    </xf>
    <xf numFmtId="0" fontId="31" fillId="0" borderId="0" xfId="0" applyFont="1" applyAlignment="1">
      <alignment/>
    </xf>
    <xf numFmtId="0" fontId="32" fillId="0" borderId="0" xfId="0" applyFont="1" applyAlignment="1">
      <alignment/>
    </xf>
    <xf numFmtId="43" fontId="0" fillId="7" borderId="70" xfId="48" applyFont="1" applyFill="1" applyBorder="1" applyAlignment="1">
      <alignment/>
    </xf>
    <xf numFmtId="43" fontId="0" fillId="7" borderId="29" xfId="48" applyFont="1" applyFill="1" applyBorder="1" applyAlignment="1">
      <alignment/>
    </xf>
    <xf numFmtId="0" fontId="30" fillId="0" borderId="0" xfId="0" applyFont="1" applyFill="1" applyAlignment="1">
      <alignment horizontal="center"/>
    </xf>
    <xf numFmtId="9" fontId="0" fillId="3" borderId="0" xfId="55" applyFont="1" applyFill="1" applyAlignment="1">
      <alignment/>
    </xf>
    <xf numFmtId="0" fontId="0" fillId="3" borderId="0" xfId="0" applyFont="1" applyFill="1" applyAlignment="1">
      <alignment/>
    </xf>
    <xf numFmtId="9" fontId="0" fillId="6" borderId="0" xfId="0" applyNumberFormat="1" applyFont="1" applyFill="1" applyAlignment="1">
      <alignment/>
    </xf>
    <xf numFmtId="1" fontId="0" fillId="7" borderId="10" xfId="0" applyNumberFormat="1" applyFont="1" applyFill="1" applyBorder="1" applyAlignment="1">
      <alignment/>
    </xf>
    <xf numFmtId="43" fontId="0" fillId="7" borderId="10" xfId="48" applyFont="1" applyFill="1" applyBorder="1" applyAlignment="1">
      <alignment/>
    </xf>
    <xf numFmtId="2" fontId="0" fillId="7" borderId="10" xfId="0" applyNumberFormat="1" applyFont="1" applyFill="1" applyBorder="1" applyAlignment="1">
      <alignment/>
    </xf>
    <xf numFmtId="0" fontId="0" fillId="0" borderId="0" xfId="0" applyFont="1" applyAlignment="1">
      <alignment horizontal="center"/>
    </xf>
    <xf numFmtId="0" fontId="0" fillId="3" borderId="29" xfId="0" applyFont="1" applyFill="1" applyBorder="1" applyAlignment="1">
      <alignment horizontal="center"/>
    </xf>
    <xf numFmtId="4" fontId="0" fillId="3" borderId="15" xfId="0" applyNumberFormat="1" applyFont="1" applyFill="1" applyBorder="1" applyAlignment="1">
      <alignment/>
    </xf>
    <xf numFmtId="43" fontId="30" fillId="7" borderId="29" xfId="48" applyFont="1" applyFill="1" applyBorder="1" applyAlignment="1">
      <alignment/>
    </xf>
    <xf numFmtId="0" fontId="30" fillId="7" borderId="71" xfId="0" applyFont="1" applyFill="1" applyBorder="1" applyAlignment="1">
      <alignment/>
    </xf>
    <xf numFmtId="0" fontId="30" fillId="7" borderId="72" xfId="0" applyFont="1" applyFill="1" applyBorder="1" applyAlignment="1">
      <alignment/>
    </xf>
    <xf numFmtId="43" fontId="30" fillId="7" borderId="73" xfId="48" applyFont="1" applyFill="1" applyBorder="1" applyAlignment="1">
      <alignment/>
    </xf>
    <xf numFmtId="9" fontId="29" fillId="0" borderId="0" xfId="55" applyFont="1" applyFill="1" applyAlignment="1">
      <alignment/>
    </xf>
    <xf numFmtId="2" fontId="0" fillId="0" borderId="10" xfId="0" applyNumberFormat="1" applyFont="1" applyFill="1" applyBorder="1" applyAlignment="1">
      <alignment/>
    </xf>
    <xf numFmtId="43" fontId="0" fillId="0" borderId="10" xfId="48" applyFont="1" applyFill="1" applyBorder="1" applyAlignment="1">
      <alignment/>
    </xf>
    <xf numFmtId="1" fontId="0" fillId="0" borderId="10" xfId="0" applyNumberFormat="1" applyFont="1" applyFill="1" applyBorder="1" applyAlignment="1">
      <alignment/>
    </xf>
    <xf numFmtId="2" fontId="2" fillId="0" borderId="10" xfId="0" applyNumberFormat="1" applyFont="1" applyFill="1" applyBorder="1" applyAlignment="1">
      <alignment/>
    </xf>
    <xf numFmtId="2" fontId="30" fillId="7" borderId="10" xfId="0" applyNumberFormat="1" applyFont="1" applyFill="1" applyBorder="1" applyAlignment="1">
      <alignment/>
    </xf>
    <xf numFmtId="43" fontId="30" fillId="7" borderId="10" xfId="48" applyFont="1" applyFill="1" applyBorder="1" applyAlignment="1">
      <alignment/>
    </xf>
    <xf numFmtId="43" fontId="30" fillId="7" borderId="29" xfId="48" applyFont="1" applyFill="1" applyBorder="1" applyAlignment="1">
      <alignment horizontal="center"/>
    </xf>
    <xf numFmtId="0" fontId="0" fillId="0" borderId="0" xfId="0" applyFont="1" applyFill="1" applyAlignment="1">
      <alignment horizontal="center"/>
    </xf>
    <xf numFmtId="0" fontId="0" fillId="0" borderId="11" xfId="0" applyFont="1" applyFill="1" applyBorder="1" applyAlignment="1">
      <alignment/>
    </xf>
    <xf numFmtId="0" fontId="0" fillId="0" borderId="11" xfId="0" applyFill="1" applyBorder="1" applyAlignment="1">
      <alignment/>
    </xf>
    <xf numFmtId="2" fontId="30" fillId="0" borderId="0" xfId="0" applyNumberFormat="1" applyFont="1" applyAlignment="1">
      <alignment/>
    </xf>
    <xf numFmtId="2" fontId="0" fillId="0" borderId="11" xfId="0" applyNumberFormat="1" applyFill="1" applyBorder="1" applyAlignment="1">
      <alignment/>
    </xf>
    <xf numFmtId="1" fontId="0" fillId="0" borderId="0" xfId="0" applyNumberFormat="1" applyFill="1" applyBorder="1" applyAlignment="1">
      <alignment/>
    </xf>
    <xf numFmtId="3" fontId="0" fillId="0" borderId="0" xfId="0" applyNumberFormat="1" applyFont="1" applyAlignment="1">
      <alignment/>
    </xf>
    <xf numFmtId="3" fontId="0" fillId="0" borderId="16" xfId="0" applyNumberFormat="1" applyFont="1" applyFill="1" applyBorder="1" applyAlignment="1">
      <alignment/>
    </xf>
    <xf numFmtId="3" fontId="0" fillId="0" borderId="0" xfId="0" applyNumberFormat="1" applyFont="1" applyFill="1" applyAlignment="1">
      <alignment/>
    </xf>
    <xf numFmtId="3" fontId="0" fillId="0" borderId="16" xfId="0" applyNumberFormat="1" applyFont="1" applyBorder="1" applyAlignment="1">
      <alignment/>
    </xf>
    <xf numFmtId="3" fontId="0" fillId="0" borderId="21" xfId="0" applyNumberFormat="1" applyFont="1" applyFill="1" applyBorder="1" applyAlignment="1">
      <alignment/>
    </xf>
    <xf numFmtId="1" fontId="0" fillId="0" borderId="0" xfId="0" applyNumberFormat="1" applyFont="1" applyAlignment="1">
      <alignment/>
    </xf>
    <xf numFmtId="1" fontId="0" fillId="0" borderId="0" xfId="0" applyNumberFormat="1" applyFont="1" applyFill="1" applyAlignment="1">
      <alignment/>
    </xf>
    <xf numFmtId="1" fontId="0" fillId="0" borderId="0" xfId="0" applyNumberFormat="1" applyFont="1" applyBorder="1" applyAlignment="1">
      <alignment horizontal="center"/>
    </xf>
    <xf numFmtId="0" fontId="2" fillId="0" borderId="0" xfId="0" applyFont="1" applyAlignment="1">
      <alignment horizontal="right"/>
    </xf>
    <xf numFmtId="0" fontId="0" fillId="0" borderId="0" xfId="0" applyAlignment="1">
      <alignment horizontal="center"/>
    </xf>
    <xf numFmtId="4" fontId="2" fillId="7" borderId="10" xfId="0" applyNumberFormat="1" applyFont="1" applyFill="1" applyBorder="1" applyAlignment="1">
      <alignment/>
    </xf>
    <xf numFmtId="4" fontId="30" fillId="7" borderId="10" xfId="0" applyNumberFormat="1" applyFont="1" applyFill="1" applyBorder="1" applyAlignment="1">
      <alignment/>
    </xf>
    <xf numFmtId="4" fontId="30" fillId="7" borderId="72" xfId="0" applyNumberFormat="1" applyFont="1" applyFill="1" applyBorder="1" applyAlignment="1">
      <alignment/>
    </xf>
    <xf numFmtId="4" fontId="2" fillId="0" borderId="0" xfId="0" applyNumberFormat="1" applyFont="1" applyAlignment="1">
      <alignment/>
    </xf>
    <xf numFmtId="4" fontId="0" fillId="0" borderId="0" xfId="0" applyNumberFormat="1" applyFont="1" applyFill="1" applyAlignment="1">
      <alignment/>
    </xf>
    <xf numFmtId="4" fontId="0" fillId="0" borderId="0" xfId="0" applyNumberFormat="1" applyFill="1" applyAlignment="1">
      <alignment/>
    </xf>
    <xf numFmtId="4" fontId="0" fillId="0" borderId="0" xfId="0" applyNumberFormat="1" applyAlignment="1">
      <alignment/>
    </xf>
    <xf numFmtId="4" fontId="30" fillId="0" borderId="0" xfId="0" applyNumberFormat="1" applyFont="1" applyAlignment="1">
      <alignment/>
    </xf>
    <xf numFmtId="4" fontId="0" fillId="0" borderId="0" xfId="0" applyNumberFormat="1" applyFont="1" applyAlignment="1">
      <alignment/>
    </xf>
    <xf numFmtId="4" fontId="2" fillId="0" borderId="0" xfId="0" applyNumberFormat="1" applyFont="1" applyFill="1" applyAlignment="1">
      <alignment/>
    </xf>
    <xf numFmtId="4" fontId="0" fillId="0" borderId="14" xfId="0" applyNumberFormat="1" applyBorder="1" applyAlignment="1">
      <alignment/>
    </xf>
    <xf numFmtId="4" fontId="0" fillId="0" borderId="15" xfId="0" applyNumberFormat="1" applyFill="1" applyBorder="1" applyAlignment="1">
      <alignment/>
    </xf>
    <xf numFmtId="4" fontId="0" fillId="0" borderId="14" xfId="0" applyNumberFormat="1" applyFill="1" applyBorder="1" applyAlignment="1">
      <alignment/>
    </xf>
    <xf numFmtId="4" fontId="0" fillId="0" borderId="16" xfId="0" applyNumberFormat="1" applyBorder="1" applyAlignment="1">
      <alignment/>
    </xf>
    <xf numFmtId="4" fontId="0" fillId="0" borderId="10" xfId="0" applyNumberFormat="1" applyBorder="1" applyAlignment="1">
      <alignment/>
    </xf>
    <xf numFmtId="4" fontId="0" fillId="0" borderId="17" xfId="0" applyNumberFormat="1" applyBorder="1" applyAlignment="1">
      <alignment/>
    </xf>
    <xf numFmtId="4" fontId="5" fillId="34" borderId="74" xfId="0" applyNumberFormat="1" applyFont="1" applyFill="1" applyBorder="1" applyAlignment="1">
      <alignment/>
    </xf>
    <xf numFmtId="4" fontId="5" fillId="34" borderId="15" xfId="0" applyNumberFormat="1" applyFont="1" applyFill="1" applyBorder="1" applyAlignment="1">
      <alignment/>
    </xf>
    <xf numFmtId="4" fontId="0" fillId="0" borderId="15" xfId="0" applyNumberFormat="1" applyBorder="1" applyAlignment="1">
      <alignment/>
    </xf>
    <xf numFmtId="4" fontId="5" fillId="34" borderId="14" xfId="0" applyNumberFormat="1" applyFont="1" applyFill="1" applyBorder="1" applyAlignment="1">
      <alignment/>
    </xf>
    <xf numFmtId="4" fontId="5" fillId="35" borderId="19" xfId="0" applyNumberFormat="1" applyFont="1" applyFill="1" applyBorder="1" applyAlignment="1">
      <alignment/>
    </xf>
    <xf numFmtId="4" fontId="5" fillId="35" borderId="20" xfId="0" applyNumberFormat="1" applyFont="1" applyFill="1" applyBorder="1" applyAlignment="1">
      <alignment/>
    </xf>
    <xf numFmtId="4" fontId="0" fillId="0" borderId="29" xfId="0" applyNumberFormat="1" applyBorder="1" applyAlignment="1">
      <alignment/>
    </xf>
    <xf numFmtId="4" fontId="0" fillId="0" borderId="75" xfId="0" applyNumberFormat="1" applyBorder="1" applyAlignment="1">
      <alignment/>
    </xf>
    <xf numFmtId="4" fontId="9" fillId="34" borderId="14" xfId="0" applyNumberFormat="1" applyFont="1" applyFill="1" applyBorder="1" applyAlignment="1">
      <alignment horizontal="center"/>
    </xf>
    <xf numFmtId="4" fontId="5" fillId="34" borderId="22" xfId="0" applyNumberFormat="1" applyFont="1" applyFill="1" applyBorder="1" applyAlignment="1">
      <alignment horizontal="center"/>
    </xf>
    <xf numFmtId="4" fontId="0" fillId="0" borderId="16" xfId="0" applyNumberFormat="1" applyFill="1" applyBorder="1" applyAlignment="1">
      <alignment/>
    </xf>
    <xf numFmtId="4" fontId="0" fillId="0" borderId="14" xfId="0" applyNumberFormat="1" applyFont="1" applyFill="1" applyBorder="1" applyAlignment="1">
      <alignment/>
    </xf>
    <xf numFmtId="4" fontId="0" fillId="0" borderId="16" xfId="0" applyNumberFormat="1" applyFont="1" applyFill="1" applyBorder="1" applyAlignment="1">
      <alignment/>
    </xf>
    <xf numFmtId="4" fontId="0" fillId="0" borderId="10" xfId="0" applyNumberFormat="1" applyFont="1" applyFill="1" applyBorder="1" applyAlignment="1">
      <alignment/>
    </xf>
    <xf numFmtId="4" fontId="0" fillId="0" borderId="17" xfId="0" applyNumberFormat="1" applyFont="1" applyFill="1" applyBorder="1" applyAlignment="1">
      <alignment/>
    </xf>
    <xf numFmtId="4" fontId="0" fillId="0" borderId="21" xfId="0" applyNumberFormat="1" applyFont="1" applyFill="1" applyBorder="1" applyAlignment="1">
      <alignment/>
    </xf>
    <xf numFmtId="4" fontId="5" fillId="35" borderId="14" xfId="0" applyNumberFormat="1" applyFont="1" applyFill="1" applyBorder="1" applyAlignment="1">
      <alignment/>
    </xf>
    <xf numFmtId="4" fontId="5" fillId="35" borderId="15" xfId="0" applyNumberFormat="1" applyFont="1" applyFill="1" applyBorder="1" applyAlignment="1">
      <alignment/>
    </xf>
    <xf numFmtId="4" fontId="0" fillId="0" borderId="0" xfId="0" applyNumberFormat="1" applyBorder="1" applyAlignment="1">
      <alignment/>
    </xf>
    <xf numFmtId="4" fontId="0" fillId="0" borderId="0" xfId="0" applyNumberFormat="1" applyFill="1" applyBorder="1" applyAlignment="1">
      <alignment/>
    </xf>
    <xf numFmtId="4" fontId="0" fillId="0" borderId="14" xfId="0" applyNumberFormat="1" applyFont="1" applyBorder="1" applyAlignment="1">
      <alignment/>
    </xf>
    <xf numFmtId="4" fontId="0" fillId="0" borderId="16" xfId="0" applyNumberFormat="1" applyFont="1" applyBorder="1" applyAlignment="1">
      <alignment/>
    </xf>
    <xf numFmtId="4" fontId="0" fillId="0" borderId="0" xfId="0" applyNumberFormat="1" applyFont="1" applyBorder="1" applyAlignment="1">
      <alignment/>
    </xf>
    <xf numFmtId="4" fontId="72" fillId="0" borderId="0" xfId="0" applyNumberFormat="1" applyFont="1" applyAlignment="1">
      <alignment/>
    </xf>
    <xf numFmtId="4" fontId="72" fillId="0" borderId="0" xfId="0" applyNumberFormat="1" applyFont="1" applyBorder="1" applyAlignment="1">
      <alignment/>
    </xf>
    <xf numFmtId="4" fontId="5" fillId="34" borderId="10" xfId="0" applyNumberFormat="1" applyFont="1" applyFill="1" applyBorder="1" applyAlignment="1">
      <alignment/>
    </xf>
    <xf numFmtId="4" fontId="0" fillId="0" borderId="10" xfId="0" applyNumberFormat="1" applyFill="1" applyBorder="1" applyAlignment="1">
      <alignment/>
    </xf>
    <xf numFmtId="4" fontId="0" fillId="0" borderId="0" xfId="48" applyNumberFormat="1" applyFont="1" applyFill="1" applyAlignment="1">
      <alignment/>
    </xf>
    <xf numFmtId="0" fontId="0" fillId="0" borderId="71" xfId="0" applyBorder="1" applyAlignment="1">
      <alignment horizontal="center"/>
    </xf>
    <xf numFmtId="0" fontId="0" fillId="0" borderId="73" xfId="0" applyBorder="1" applyAlignment="1">
      <alignment horizontal="center"/>
    </xf>
    <xf numFmtId="0" fontId="2" fillId="0" borderId="0" xfId="0" applyFont="1" applyAlignment="1">
      <alignment horizontal="center"/>
    </xf>
    <xf numFmtId="0" fontId="35" fillId="0" borderId="0" xfId="0" applyFont="1" applyAlignment="1">
      <alignment horizontal="center"/>
    </xf>
    <xf numFmtId="0" fontId="0" fillId="0" borderId="29" xfId="0" applyBorder="1" applyAlignment="1">
      <alignment/>
    </xf>
    <xf numFmtId="0" fontId="0" fillId="0" borderId="29" xfId="0" applyFont="1" applyBorder="1" applyAlignment="1">
      <alignment/>
    </xf>
    <xf numFmtId="0" fontId="0" fillId="0" borderId="76" xfId="0" applyBorder="1" applyAlignment="1">
      <alignment/>
    </xf>
    <xf numFmtId="0" fontId="2" fillId="0" borderId="29" xfId="0" applyFont="1" applyBorder="1" applyAlignment="1">
      <alignment horizontal="center"/>
    </xf>
    <xf numFmtId="0" fontId="2" fillId="0" borderId="29" xfId="0" applyFont="1" applyBorder="1" applyAlignment="1">
      <alignment horizontal="center" wrapText="1"/>
    </xf>
    <xf numFmtId="9" fontId="0" fillId="0" borderId="29" xfId="0" applyNumberFormat="1" applyBorder="1" applyAlignment="1">
      <alignment horizontal="center"/>
    </xf>
    <xf numFmtId="0" fontId="0" fillId="0" borderId="29" xfId="0" applyBorder="1" applyAlignment="1">
      <alignment horizontal="center"/>
    </xf>
    <xf numFmtId="0" fontId="0" fillId="0" borderId="0" xfId="0" applyFill="1" applyBorder="1" applyAlignment="1">
      <alignment/>
    </xf>
    <xf numFmtId="0" fontId="0" fillId="0" borderId="0" xfId="0" applyFont="1" applyAlignment="1">
      <alignment horizontal="right"/>
    </xf>
    <xf numFmtId="4" fontId="0" fillId="6" borderId="0" xfId="0" applyNumberFormat="1" applyFont="1" applyFill="1" applyAlignment="1" applyProtection="1">
      <alignment/>
      <protection locked="0"/>
    </xf>
    <xf numFmtId="4" fontId="0" fillId="0" borderId="0" xfId="0" applyNumberFormat="1" applyFont="1" applyAlignment="1" applyProtection="1">
      <alignment/>
      <protection locked="0"/>
    </xf>
    <xf numFmtId="4" fontId="0" fillId="0" borderId="0" xfId="0" applyNumberFormat="1" applyFont="1" applyFill="1" applyAlignment="1" applyProtection="1">
      <alignment/>
      <protection locked="0"/>
    </xf>
    <xf numFmtId="43" fontId="0" fillId="6" borderId="0" xfId="48" applyFont="1" applyFill="1" applyAlignment="1" applyProtection="1">
      <alignment/>
      <protection locked="0"/>
    </xf>
    <xf numFmtId="0" fontId="0" fillId="6" borderId="0" xfId="0" applyFont="1" applyFill="1" applyAlignment="1" applyProtection="1">
      <alignment/>
      <protection locked="0"/>
    </xf>
    <xf numFmtId="9" fontId="0" fillId="0" borderId="0" xfId="55" applyFont="1" applyFill="1" applyAlignment="1" applyProtection="1">
      <alignment/>
      <protection locked="0"/>
    </xf>
    <xf numFmtId="0" fontId="0" fillId="0" borderId="0" xfId="0" applyFont="1" applyFill="1" applyAlignment="1" applyProtection="1">
      <alignment/>
      <protection locked="0"/>
    </xf>
    <xf numFmtId="0" fontId="0" fillId="0" borderId="0" xfId="0" applyFont="1" applyAlignment="1" applyProtection="1">
      <alignment/>
      <protection locked="0"/>
    </xf>
    <xf numFmtId="4" fontId="2" fillId="0" borderId="0" xfId="0" applyNumberFormat="1" applyFont="1" applyAlignment="1" applyProtection="1">
      <alignment/>
      <protection locked="0"/>
    </xf>
    <xf numFmtId="4" fontId="2" fillId="6" borderId="0" xfId="0" applyNumberFormat="1" applyFont="1" applyFill="1" applyAlignment="1" applyProtection="1">
      <alignment/>
      <protection locked="0"/>
    </xf>
    <xf numFmtId="4" fontId="0" fillId="6" borderId="0" xfId="48" applyNumberFormat="1" applyFont="1" applyFill="1" applyAlignment="1" applyProtection="1">
      <alignment/>
      <protection locked="0"/>
    </xf>
    <xf numFmtId="4" fontId="0" fillId="6" borderId="77" xfId="0" applyNumberFormat="1" applyFill="1" applyBorder="1" applyAlignment="1" applyProtection="1">
      <alignment/>
      <protection locked="0"/>
    </xf>
    <xf numFmtId="9" fontId="0" fillId="6" borderId="0" xfId="55" applyFont="1" applyFill="1" applyAlignment="1" applyProtection="1">
      <alignment/>
      <protection locked="0"/>
    </xf>
    <xf numFmtId="3" fontId="0" fillId="6" borderId="14" xfId="0" applyNumberFormat="1" applyFill="1" applyBorder="1" applyAlignment="1" applyProtection="1">
      <alignment/>
      <protection locked="0"/>
    </xf>
    <xf numFmtId="4" fontId="0" fillId="0" borderId="14" xfId="0" applyNumberFormat="1" applyBorder="1" applyAlignment="1" applyProtection="1">
      <alignment/>
      <protection locked="0"/>
    </xf>
    <xf numFmtId="3" fontId="0" fillId="0" borderId="14" xfId="0" applyNumberFormat="1" applyFont="1" applyBorder="1" applyAlignment="1" applyProtection="1">
      <alignment/>
      <protection locked="0"/>
    </xf>
    <xf numFmtId="4" fontId="0" fillId="0" borderId="10" xfId="0" applyNumberFormat="1" applyFont="1" applyFill="1" applyBorder="1" applyAlignment="1" applyProtection="1">
      <alignment/>
      <protection locked="0"/>
    </xf>
    <xf numFmtId="0" fontId="0" fillId="0" borderId="0" xfId="0" applyAlignment="1">
      <alignment wrapText="1"/>
    </xf>
    <xf numFmtId="2" fontId="0" fillId="6" borderId="0" xfId="55" applyNumberFormat="1" applyFont="1" applyFill="1" applyAlignment="1" applyProtection="1">
      <alignment/>
      <protection locked="0"/>
    </xf>
    <xf numFmtId="0" fontId="13" fillId="7" borderId="0" xfId="0" applyFont="1" applyFill="1" applyAlignment="1">
      <alignment horizontal="center"/>
    </xf>
    <xf numFmtId="0" fontId="5" fillId="34" borderId="78" xfId="0" applyFont="1" applyFill="1" applyBorder="1" applyAlignment="1">
      <alignment horizontal="center"/>
    </xf>
    <xf numFmtId="0" fontId="6" fillId="33" borderId="16" xfId="0" applyFont="1" applyFill="1" applyBorder="1" applyAlignment="1">
      <alignment horizontal="center"/>
    </xf>
    <xf numFmtId="3" fontId="6" fillId="33" borderId="60" xfId="0" applyNumberFormat="1" applyFont="1" applyFill="1" applyBorder="1" applyAlignment="1">
      <alignment horizontal="center"/>
    </xf>
    <xf numFmtId="0" fontId="6" fillId="33" borderId="60" xfId="0" applyFont="1" applyFill="1" applyBorder="1" applyAlignment="1">
      <alignment horizontal="center"/>
    </xf>
    <xf numFmtId="4" fontId="6" fillId="33" borderId="79" xfId="0" applyNumberFormat="1" applyFont="1" applyFill="1" applyBorder="1" applyAlignment="1">
      <alignment horizontal="center"/>
    </xf>
    <xf numFmtId="0" fontId="0" fillId="0" borderId="80" xfId="0" applyBorder="1" applyAlignment="1">
      <alignment horizontal="center" wrapText="1"/>
    </xf>
    <xf numFmtId="4" fontId="6" fillId="33" borderId="60" xfId="0" applyNumberFormat="1" applyFont="1" applyFill="1" applyBorder="1" applyAlignment="1">
      <alignment horizontal="center"/>
    </xf>
    <xf numFmtId="3" fontId="0" fillId="0" borderId="80" xfId="0" applyNumberFormat="1" applyBorder="1" applyAlignment="1">
      <alignment horizontal="center" wrapText="1"/>
    </xf>
    <xf numFmtId="0" fontId="5" fillId="34" borderId="16" xfId="0" applyFont="1" applyFill="1" applyBorder="1" applyAlignment="1">
      <alignment horizontal="center"/>
    </xf>
    <xf numFmtId="3" fontId="5" fillId="34" borderId="16" xfId="0" applyNumberFormat="1" applyFont="1" applyFill="1" applyBorder="1" applyAlignment="1">
      <alignment horizontal="center"/>
    </xf>
    <xf numFmtId="4" fontId="6" fillId="33" borderId="16" xfId="0" applyNumberFormat="1" applyFont="1" applyFill="1" applyBorder="1" applyAlignment="1">
      <alignment horizontal="center"/>
    </xf>
    <xf numFmtId="4" fontId="5" fillId="34" borderId="16" xfId="0" applyNumberFormat="1" applyFont="1" applyFill="1" applyBorder="1" applyAlignment="1">
      <alignment horizontal="center"/>
    </xf>
    <xf numFmtId="4" fontId="10" fillId="0" borderId="81" xfId="0" applyNumberFormat="1" applyFont="1" applyFill="1" applyBorder="1" applyAlignment="1">
      <alignment horizontal="center" vertical="center" wrapText="1"/>
    </xf>
    <xf numFmtId="4" fontId="0" fillId="35" borderId="82" xfId="0" applyNumberFormat="1" applyFont="1" applyFill="1" applyBorder="1" applyAlignment="1">
      <alignment horizontal="center" vertical="center" wrapText="1"/>
    </xf>
    <xf numFmtId="4" fontId="10" fillId="0" borderId="61" xfId="0" applyNumberFormat="1" applyFont="1" applyFill="1" applyBorder="1" applyAlignment="1">
      <alignment horizontal="center" vertical="center" wrapText="1"/>
    </xf>
    <xf numFmtId="0" fontId="6" fillId="33" borderId="18" xfId="0" applyFont="1" applyFill="1" applyBorder="1" applyAlignment="1">
      <alignment horizontal="center"/>
    </xf>
    <xf numFmtId="0" fontId="6" fillId="33" borderId="15" xfId="0" applyFont="1" applyFill="1" applyBorder="1" applyAlignment="1">
      <alignment horizontal="center"/>
    </xf>
    <xf numFmtId="1" fontId="10" fillId="0" borderId="81" xfId="0" applyNumberFormat="1" applyFont="1" applyFill="1" applyBorder="1" applyAlignment="1">
      <alignment horizontal="center" vertical="center" wrapText="1"/>
    </xf>
    <xf numFmtId="1" fontId="10" fillId="0" borderId="61" xfId="0" applyNumberFormat="1" applyFont="1" applyFill="1" applyBorder="1" applyAlignment="1">
      <alignment horizontal="center" vertical="center" wrapText="1"/>
    </xf>
    <xf numFmtId="0" fontId="35" fillId="0" borderId="0" xfId="0" applyFont="1" applyAlignment="1">
      <alignment horizontal="center"/>
    </xf>
    <xf numFmtId="0" fontId="30" fillId="39" borderId="29" xfId="0" applyFont="1" applyFill="1"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18">
    <dxf>
      <font>
        <b val="0"/>
        <color indexed="22"/>
      </font>
    </dxf>
    <dxf>
      <font>
        <b val="0"/>
        <color indexed="9"/>
      </font>
    </dxf>
    <dxf>
      <font>
        <b val="0"/>
        <color indexed="22"/>
      </font>
    </dxf>
    <dxf>
      <font>
        <b val="0"/>
        <color indexed="9"/>
      </font>
    </dxf>
    <dxf>
      <font>
        <b val="0"/>
        <color indexed="22"/>
      </font>
    </dxf>
    <dxf>
      <font>
        <b val="0"/>
        <color indexed="9"/>
      </font>
    </dxf>
    <dxf>
      <font>
        <b val="0"/>
        <color indexed="22"/>
      </font>
    </dxf>
    <dxf>
      <font>
        <b val="0"/>
        <color indexed="9"/>
      </font>
    </dxf>
    <dxf>
      <font>
        <b val="0"/>
        <color indexed="9"/>
      </font>
    </dxf>
    <dxf>
      <font>
        <b val="0"/>
        <color indexed="9"/>
      </font>
    </dxf>
    <dxf>
      <font>
        <b val="0"/>
        <color indexed="22"/>
      </font>
    </dxf>
    <dxf>
      <font>
        <b val="0"/>
        <color indexed="9"/>
      </font>
    </dxf>
    <dxf>
      <font>
        <b val="0"/>
        <color indexed="9"/>
      </font>
    </dxf>
    <dxf>
      <font>
        <b val="0"/>
        <color indexed="22"/>
      </font>
    </dxf>
    <dxf>
      <font>
        <b val="0"/>
        <color indexed="9"/>
      </font>
    </dxf>
    <dxf>
      <font>
        <b val="0"/>
        <color indexed="22"/>
      </font>
    </dxf>
    <dxf>
      <font>
        <b val="0"/>
        <color indexed="22"/>
      </font>
    </dxf>
    <dxf>
      <font>
        <b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82"/>
  <sheetViews>
    <sheetView tabSelected="1" zoomScalePageLayoutView="0" workbookViewId="0" topLeftCell="A1">
      <selection activeCell="D89" sqref="D89"/>
    </sheetView>
  </sheetViews>
  <sheetFormatPr defaultColWidth="11.421875" defaultRowHeight="12.75"/>
  <cols>
    <col min="1" max="1" width="17.57421875" style="0" bestFit="1" customWidth="1"/>
    <col min="2" max="2" width="11.421875" style="153" customWidth="1"/>
    <col min="3" max="3" width="14.140625" style="153" customWidth="1"/>
    <col min="4" max="4" width="22.421875" style="153" customWidth="1"/>
    <col min="5" max="5" width="11.7109375" style="10" bestFit="1" customWidth="1"/>
    <col min="6" max="6" width="15.7109375" style="153" bestFit="1" customWidth="1"/>
    <col min="7" max="7" width="15.7109375" style="147" bestFit="1" customWidth="1"/>
    <col min="8" max="8" width="14.421875" style="10" bestFit="1" customWidth="1"/>
    <col min="9" max="9" width="14.421875" style="152" bestFit="1" customWidth="1"/>
    <col min="10" max="10" width="11.421875" style="10" customWidth="1"/>
    <col min="11" max="11" width="13.140625" style="153" bestFit="1" customWidth="1"/>
    <col min="12" max="12" width="10.8515625" style="153" bestFit="1" customWidth="1"/>
    <col min="13" max="13" width="11.8515625" style="153" customWidth="1"/>
    <col min="14" max="14" width="19.7109375" style="153" customWidth="1"/>
    <col min="15" max="16" width="10.8515625" style="153" bestFit="1" customWidth="1"/>
    <col min="17" max="22" width="10.8515625" style="0" bestFit="1" customWidth="1"/>
    <col min="23" max="23" width="11.8515625" style="0" bestFit="1" customWidth="1"/>
  </cols>
  <sheetData>
    <row r="1" spans="2:9" s="200" customFormat="1" ht="15.75">
      <c r="B1" s="203" t="s">
        <v>27</v>
      </c>
      <c r="E1" s="201"/>
      <c r="F1" s="202"/>
      <c r="H1" s="325" t="s">
        <v>261</v>
      </c>
      <c r="I1" s="325"/>
    </row>
    <row r="2" spans="2:16" ht="15">
      <c r="B2" s="204"/>
      <c r="F2" s="147"/>
      <c r="G2" s="153"/>
      <c r="H2" s="205" t="s">
        <v>58</v>
      </c>
      <c r="I2" s="206" t="s">
        <v>57</v>
      </c>
      <c r="J2" s="153"/>
      <c r="P2"/>
    </row>
    <row r="3" spans="2:16" ht="15">
      <c r="B3" s="207" t="s">
        <v>37</v>
      </c>
      <c r="F3" s="147"/>
      <c r="G3" s="153"/>
      <c r="H3" s="205"/>
      <c r="I3" s="206"/>
      <c r="J3" s="153"/>
      <c r="P3"/>
    </row>
    <row r="4" spans="2:16" ht="14.25">
      <c r="B4" s="208"/>
      <c r="F4" s="147"/>
      <c r="G4" s="153"/>
      <c r="H4" s="205"/>
      <c r="I4" s="206"/>
      <c r="J4" s="153"/>
      <c r="P4"/>
    </row>
    <row r="5" spans="2:9" s="153" customFormat="1" ht="12.75">
      <c r="B5" s="1" t="s">
        <v>257</v>
      </c>
      <c r="C5" s="1"/>
      <c r="D5" s="306"/>
      <c r="E5" s="10"/>
      <c r="F5" s="194">
        <f>+D5</f>
        <v>0</v>
      </c>
      <c r="H5" s="205">
        <v>0.1</v>
      </c>
      <c r="I5" s="206">
        <f>+D5*H5</f>
        <v>0</v>
      </c>
    </row>
    <row r="6" spans="2:9" s="153" customFormat="1" ht="12.75">
      <c r="B6" s="1" t="s">
        <v>63</v>
      </c>
      <c r="C6" s="1"/>
      <c r="D6" s="306"/>
      <c r="E6" s="10"/>
      <c r="F6" s="194">
        <f>+D6</f>
        <v>0</v>
      </c>
      <c r="H6" s="205">
        <v>0.1</v>
      </c>
      <c r="I6" s="206">
        <f>+D6*H6</f>
        <v>0</v>
      </c>
    </row>
    <row r="7" spans="2:9" s="153" customFormat="1" ht="12.75">
      <c r="B7" s="1" t="s">
        <v>382</v>
      </c>
      <c r="C7" s="1"/>
      <c r="D7" s="306"/>
      <c r="E7" s="10"/>
      <c r="F7" s="195">
        <f>+D7</f>
        <v>0</v>
      </c>
      <c r="H7" s="205">
        <v>0.33</v>
      </c>
      <c r="I7" s="206">
        <f>D7*H7</f>
        <v>0</v>
      </c>
    </row>
    <row r="8" spans="2:16" ht="15">
      <c r="B8" s="198"/>
      <c r="D8" s="257"/>
      <c r="E8" s="232" t="s">
        <v>36</v>
      </c>
      <c r="F8" s="221">
        <f>SUM(F5:F7)</f>
        <v>0</v>
      </c>
      <c r="G8" s="153"/>
      <c r="H8" s="205" t="s">
        <v>53</v>
      </c>
      <c r="I8" s="206">
        <f>SUM(I5:I7)</f>
        <v>0</v>
      </c>
      <c r="J8" s="153"/>
      <c r="P8"/>
    </row>
    <row r="9" spans="2:16" ht="15">
      <c r="B9" s="207" t="s">
        <v>28</v>
      </c>
      <c r="D9" s="257"/>
      <c r="F9" s="147"/>
      <c r="G9" s="153"/>
      <c r="H9" s="205"/>
      <c r="I9" s="206"/>
      <c r="J9" s="153"/>
      <c r="P9"/>
    </row>
    <row r="10" spans="2:16" ht="14.25">
      <c r="B10" s="198"/>
      <c r="D10" s="257"/>
      <c r="F10" s="147"/>
      <c r="G10" s="153"/>
      <c r="H10" s="205"/>
      <c r="I10" s="206"/>
      <c r="J10" s="153"/>
      <c r="P10"/>
    </row>
    <row r="11" spans="2:9" s="153" customFormat="1" ht="12.75">
      <c r="B11" s="1" t="s">
        <v>251</v>
      </c>
      <c r="D11" s="257"/>
      <c r="E11" s="10"/>
      <c r="F11" s="195">
        <f>SUM(D12:D14)</f>
        <v>0</v>
      </c>
      <c r="H11" s="205"/>
      <c r="I11" s="206"/>
    </row>
    <row r="12" spans="3:9" s="153" customFormat="1" ht="12.75">
      <c r="C12" s="153" t="s">
        <v>247</v>
      </c>
      <c r="D12" s="306"/>
      <c r="E12" s="10"/>
      <c r="F12" s="209"/>
      <c r="H12" s="205">
        <v>0.02</v>
      </c>
      <c r="I12" s="206">
        <f>D12*H12</f>
        <v>0</v>
      </c>
    </row>
    <row r="13" spans="3:9" s="153" customFormat="1" ht="12.75">
      <c r="C13" s="153" t="s">
        <v>30</v>
      </c>
      <c r="D13" s="306"/>
      <c r="E13" s="10"/>
      <c r="F13" s="210"/>
      <c r="H13" s="205">
        <v>0.1</v>
      </c>
      <c r="I13" s="206">
        <f>D13*H13</f>
        <v>0</v>
      </c>
    </row>
    <row r="14" spans="2:16" ht="14.25">
      <c r="B14" s="198"/>
      <c r="D14" s="257"/>
      <c r="F14" s="210"/>
      <c r="G14" s="153"/>
      <c r="H14" s="205"/>
      <c r="I14" s="206"/>
      <c r="J14" s="153"/>
      <c r="P14"/>
    </row>
    <row r="15" spans="2:16" ht="12.75">
      <c r="B15" s="1" t="s">
        <v>312</v>
      </c>
      <c r="D15" s="257"/>
      <c r="F15" s="194">
        <f>SUM(D16:D17)</f>
        <v>0</v>
      </c>
      <c r="G15" s="153"/>
      <c r="H15" s="205"/>
      <c r="I15" s="206"/>
      <c r="J15" s="153"/>
      <c r="P15"/>
    </row>
    <row r="16" spans="2:16" ht="12.75">
      <c r="B16"/>
      <c r="D16" s="306"/>
      <c r="F16" s="210"/>
      <c r="G16" s="153"/>
      <c r="H16" s="318"/>
      <c r="I16" s="206">
        <f>D16*H16</f>
        <v>0</v>
      </c>
      <c r="J16" t="s">
        <v>338</v>
      </c>
      <c r="P16"/>
    </row>
    <row r="17" spans="2:16" ht="14.25">
      <c r="B17" s="198"/>
      <c r="D17" s="306"/>
      <c r="F17" s="210"/>
      <c r="G17" s="153"/>
      <c r="H17" s="318"/>
      <c r="I17" s="206">
        <f>D17*H17</f>
        <v>0</v>
      </c>
      <c r="J17" s="153"/>
      <c r="P17"/>
    </row>
    <row r="18" spans="2:16" ht="12.75">
      <c r="B18" s="1" t="s">
        <v>31</v>
      </c>
      <c r="D18" s="257"/>
      <c r="F18" s="194">
        <f>SUM(D19:D21)</f>
        <v>0</v>
      </c>
      <c r="G18" s="153"/>
      <c r="H18" s="205"/>
      <c r="I18" s="206"/>
      <c r="J18" s="153"/>
      <c r="P18"/>
    </row>
    <row r="19" spans="2:16" ht="14.25">
      <c r="B19" s="198" t="s">
        <v>326</v>
      </c>
      <c r="D19" s="306"/>
      <c r="F19" s="210"/>
      <c r="G19" s="153"/>
      <c r="H19" s="205">
        <v>0.2</v>
      </c>
      <c r="I19" s="206">
        <f>D19*H19</f>
        <v>0</v>
      </c>
      <c r="J19" s="153"/>
      <c r="P19"/>
    </row>
    <row r="20" spans="2:16" ht="14.25">
      <c r="B20" s="198"/>
      <c r="D20" s="306"/>
      <c r="F20" s="210"/>
      <c r="G20" s="153"/>
      <c r="H20" s="205"/>
      <c r="I20" s="206">
        <f>D20*H20</f>
        <v>0</v>
      </c>
      <c r="J20" s="153"/>
      <c r="P20"/>
    </row>
    <row r="21" spans="2:16" ht="14.25">
      <c r="B21" s="198"/>
      <c r="C21" s="10"/>
      <c r="D21" s="306"/>
      <c r="F21" s="209"/>
      <c r="G21" s="153"/>
      <c r="H21" s="205"/>
      <c r="I21" s="206">
        <f>D21*H21</f>
        <v>0</v>
      </c>
      <c r="J21" s="153"/>
      <c r="P21"/>
    </row>
    <row r="22" spans="2:16" ht="12.75">
      <c r="B22" s="1" t="s">
        <v>32</v>
      </c>
      <c r="D22" s="257"/>
      <c r="F22" s="195">
        <f>SUM(D23:D24)</f>
        <v>0</v>
      </c>
      <c r="G22" s="153"/>
      <c r="H22" s="205"/>
      <c r="I22" s="206"/>
      <c r="J22" s="153"/>
      <c r="P22"/>
    </row>
    <row r="23" spans="2:16" ht="14.25">
      <c r="B23" s="198"/>
      <c r="D23" s="306"/>
      <c r="F23" s="210"/>
      <c r="G23" s="153"/>
      <c r="H23" s="205">
        <v>0.25</v>
      </c>
      <c r="I23" s="206">
        <f>D23*H23</f>
        <v>0</v>
      </c>
      <c r="J23" s="153"/>
      <c r="P23"/>
    </row>
    <row r="24" spans="2:16" ht="14.25">
      <c r="B24" s="198"/>
      <c r="D24" s="306"/>
      <c r="F24" s="209"/>
      <c r="G24" s="153"/>
      <c r="H24" s="205"/>
      <c r="I24" s="206">
        <f>D24*H24</f>
        <v>0</v>
      </c>
      <c r="J24" s="153"/>
      <c r="P24"/>
    </row>
    <row r="25" spans="2:16" ht="12.75">
      <c r="B25" s="1" t="s">
        <v>183</v>
      </c>
      <c r="D25" s="257"/>
      <c r="F25" s="195">
        <f>SUM(D26:D30)</f>
        <v>0</v>
      </c>
      <c r="G25" s="153"/>
      <c r="H25" s="205"/>
      <c r="I25" s="206"/>
      <c r="J25" s="153"/>
      <c r="P25"/>
    </row>
    <row r="26" spans="2:16" ht="14.25">
      <c r="B26" s="198"/>
      <c r="C26" s="153" t="s">
        <v>259</v>
      </c>
      <c r="D26" s="306"/>
      <c r="F26" s="210"/>
      <c r="G26" s="153"/>
      <c r="H26" s="205">
        <v>0.08</v>
      </c>
      <c r="I26" s="206">
        <f>D26*H26</f>
        <v>0</v>
      </c>
      <c r="J26" s="153"/>
      <c r="P26"/>
    </row>
    <row r="27" spans="2:16" ht="14.25">
      <c r="B27" s="198"/>
      <c r="C27" s="153" t="s">
        <v>239</v>
      </c>
      <c r="D27" s="306"/>
      <c r="F27" s="210"/>
      <c r="G27" s="153"/>
      <c r="H27" s="205">
        <v>0.12</v>
      </c>
      <c r="I27" s="206">
        <f>D27*H27</f>
        <v>0</v>
      </c>
      <c r="J27" s="153"/>
      <c r="P27"/>
    </row>
    <row r="28" spans="2:16" ht="14.25">
      <c r="B28" s="198"/>
      <c r="C28" s="153" t="s">
        <v>260</v>
      </c>
      <c r="D28" s="306"/>
      <c r="F28" s="209"/>
      <c r="G28" s="153"/>
      <c r="H28" s="205">
        <v>0.12</v>
      </c>
      <c r="I28" s="206">
        <f>D28*H28</f>
        <v>0</v>
      </c>
      <c r="J28" s="153"/>
      <c r="P28"/>
    </row>
    <row r="29" spans="2:16" ht="47.25" customHeight="1">
      <c r="B29" s="198"/>
      <c r="C29" s="323" t="s">
        <v>396</v>
      </c>
      <c r="D29" s="306"/>
      <c r="F29" s="210"/>
      <c r="G29" s="153"/>
      <c r="H29" s="205">
        <v>0.12</v>
      </c>
      <c r="I29" s="206">
        <f>D29*H29</f>
        <v>0</v>
      </c>
      <c r="J29" s="153"/>
      <c r="P29"/>
    </row>
    <row r="30" spans="2:16" ht="14.25">
      <c r="B30" s="198"/>
      <c r="D30" s="306"/>
      <c r="F30" s="210"/>
      <c r="G30" s="153"/>
      <c r="H30" s="205"/>
      <c r="I30" s="206"/>
      <c r="J30" s="153"/>
      <c r="P30"/>
    </row>
    <row r="31" spans="2:16" ht="12.75">
      <c r="B31" s="1" t="s">
        <v>240</v>
      </c>
      <c r="D31" s="257"/>
      <c r="F31" s="195">
        <f>SUM(D32:D37)</f>
        <v>0</v>
      </c>
      <c r="G31" s="153"/>
      <c r="H31" s="205"/>
      <c r="I31" s="206"/>
      <c r="J31" s="153"/>
      <c r="P31"/>
    </row>
    <row r="32" spans="2:16" ht="14.25">
      <c r="B32" s="198"/>
      <c r="C32" s="153" t="s">
        <v>263</v>
      </c>
      <c r="D32" s="306"/>
      <c r="F32" s="210"/>
      <c r="G32" s="153"/>
      <c r="H32" s="205">
        <v>0.1</v>
      </c>
      <c r="I32" s="206">
        <f>D32*H32</f>
        <v>0</v>
      </c>
      <c r="J32" s="153"/>
      <c r="P32"/>
    </row>
    <row r="33" spans="2:16" ht="14.25">
      <c r="B33" s="198"/>
      <c r="C33" t="s">
        <v>358</v>
      </c>
      <c r="D33" s="306"/>
      <c r="F33" s="209"/>
      <c r="G33" s="153"/>
      <c r="H33" s="205">
        <v>0.1</v>
      </c>
      <c r="I33" s="206">
        <f>D33*H33</f>
        <v>0</v>
      </c>
      <c r="J33" s="153"/>
      <c r="P33"/>
    </row>
    <row r="34" spans="2:16" ht="14.25">
      <c r="B34" s="198"/>
      <c r="C34" s="153" t="s">
        <v>331</v>
      </c>
      <c r="D34" s="306"/>
      <c r="F34" s="209"/>
      <c r="G34" s="153"/>
      <c r="H34" s="205">
        <v>0.1</v>
      </c>
      <c r="I34" s="206">
        <f>D34*H34</f>
        <v>0</v>
      </c>
      <c r="J34" s="153"/>
      <c r="P34"/>
    </row>
    <row r="35" spans="2:16" ht="14.25">
      <c r="B35" s="198"/>
      <c r="C35" t="s">
        <v>325</v>
      </c>
      <c r="D35" s="306"/>
      <c r="F35" s="209"/>
      <c r="G35" s="153"/>
      <c r="H35" s="205">
        <v>0.1</v>
      </c>
      <c r="I35" s="206">
        <f>D35*H35</f>
        <v>0</v>
      </c>
      <c r="J35" s="153"/>
      <c r="P35"/>
    </row>
    <row r="36" spans="2:16" ht="14.25">
      <c r="B36" s="198"/>
      <c r="C36" t="s">
        <v>329</v>
      </c>
      <c r="D36" s="306"/>
      <c r="F36" s="209"/>
      <c r="G36" s="153"/>
      <c r="H36" s="205">
        <v>0.1</v>
      </c>
      <c r="I36" s="206">
        <f>D36*H36</f>
        <v>0</v>
      </c>
      <c r="J36" s="153"/>
      <c r="P36"/>
    </row>
    <row r="37" spans="2:16" ht="14.25">
      <c r="B37" s="198"/>
      <c r="D37" s="257"/>
      <c r="F37" s="210"/>
      <c r="G37" s="153"/>
      <c r="H37" s="205"/>
      <c r="I37" s="206"/>
      <c r="J37" s="153"/>
      <c r="P37"/>
    </row>
    <row r="38" spans="2:16" ht="12.75">
      <c r="B38" s="1" t="s">
        <v>248</v>
      </c>
      <c r="D38" s="253"/>
      <c r="F38" s="195">
        <f>SUM(D39:D40)</f>
        <v>0</v>
      </c>
      <c r="G38" s="153"/>
      <c r="H38" s="205"/>
      <c r="I38" s="206"/>
      <c r="J38" s="153"/>
      <c r="P38"/>
    </row>
    <row r="39" spans="2:16" ht="14.25">
      <c r="B39" s="198" t="s">
        <v>328</v>
      </c>
      <c r="D39" s="306"/>
      <c r="F39" s="209"/>
      <c r="G39" s="153"/>
      <c r="H39" s="205">
        <v>0.25</v>
      </c>
      <c r="I39" s="206">
        <f>D39*H39</f>
        <v>0</v>
      </c>
      <c r="J39" s="153"/>
      <c r="P39"/>
    </row>
    <row r="40" spans="2:16" ht="14.25">
      <c r="B40" s="198" t="s">
        <v>327</v>
      </c>
      <c r="D40" s="306"/>
      <c r="F40" s="210"/>
      <c r="G40" s="153"/>
      <c r="H40" s="205">
        <v>0.25</v>
      </c>
      <c r="I40" s="206">
        <f>D40*H40</f>
        <v>0</v>
      </c>
      <c r="J40" s="153"/>
      <c r="P40"/>
    </row>
    <row r="41" spans="2:16" ht="12.75">
      <c r="B41" s="1" t="s">
        <v>188</v>
      </c>
      <c r="D41" s="257"/>
      <c r="F41" s="195">
        <f>SUM(D42:D43)</f>
        <v>0</v>
      </c>
      <c r="G41" s="153"/>
      <c r="H41" s="205"/>
      <c r="I41" s="206"/>
      <c r="J41" s="153"/>
      <c r="P41"/>
    </row>
    <row r="42" spans="2:16" ht="14.25">
      <c r="B42" s="198"/>
      <c r="C42" s="153" t="s">
        <v>262</v>
      </c>
      <c r="D42" s="306"/>
      <c r="F42" s="209"/>
      <c r="G42" s="153"/>
      <c r="H42" s="205">
        <v>0.16</v>
      </c>
      <c r="I42" s="206">
        <f>D42*H42</f>
        <v>0</v>
      </c>
      <c r="J42" s="153"/>
      <c r="P42"/>
    </row>
    <row r="43" spans="2:16" ht="14.25">
      <c r="B43" s="198"/>
      <c r="D43" s="306"/>
      <c r="F43" s="210"/>
      <c r="G43" s="153"/>
      <c r="H43" s="205"/>
      <c r="I43" s="206">
        <f>D43*H43</f>
        <v>0</v>
      </c>
      <c r="J43" s="153"/>
      <c r="P43"/>
    </row>
    <row r="44" spans="2:16" ht="12.75">
      <c r="B44" s="1" t="s">
        <v>252</v>
      </c>
      <c r="D44" s="307"/>
      <c r="F44" s="194">
        <f>SUM(D45:D46)</f>
        <v>0</v>
      </c>
      <c r="G44" s="153"/>
      <c r="H44" s="205"/>
      <c r="I44" s="206"/>
      <c r="J44" s="153"/>
      <c r="P44"/>
    </row>
    <row r="45" spans="2:16" ht="14.25">
      <c r="B45" s="198"/>
      <c r="D45" s="306"/>
      <c r="F45" s="210"/>
      <c r="G45" s="153"/>
      <c r="H45" s="205"/>
      <c r="I45" s="206">
        <f>D45*H45</f>
        <v>0</v>
      </c>
      <c r="J45" s="153"/>
      <c r="P45"/>
    </row>
    <row r="46" spans="4:16" ht="12.75">
      <c r="D46" s="306"/>
      <c r="F46" s="210"/>
      <c r="G46" s="153"/>
      <c r="H46" s="205"/>
      <c r="I46" s="206">
        <f>D46*H46</f>
        <v>0</v>
      </c>
      <c r="J46" s="153"/>
      <c r="P46"/>
    </row>
    <row r="47" spans="4:9" s="1" customFormat="1" ht="15">
      <c r="D47" s="252"/>
      <c r="E47" s="232" t="s">
        <v>36</v>
      </c>
      <c r="F47" s="221">
        <f>SUM(F11:F46)</f>
        <v>0</v>
      </c>
      <c r="H47" s="196" t="s">
        <v>53</v>
      </c>
      <c r="I47" s="197">
        <f>SUM(I11:I46)</f>
        <v>0</v>
      </c>
    </row>
    <row r="48" spans="2:16" ht="15">
      <c r="B48" s="1"/>
      <c r="D48" s="257"/>
      <c r="E48" s="211"/>
      <c r="F48" s="148"/>
      <c r="G48" s="153"/>
      <c r="H48" s="151"/>
      <c r="I48" s="153"/>
      <c r="J48" s="153"/>
      <c r="P48"/>
    </row>
    <row r="49" spans="2:16" ht="14.25">
      <c r="B49" s="208"/>
      <c r="D49" s="257"/>
      <c r="F49" s="147"/>
      <c r="G49" s="153"/>
      <c r="H49" s="151"/>
      <c r="I49" s="153"/>
      <c r="J49" s="153"/>
      <c r="P49"/>
    </row>
    <row r="50" spans="2:16" ht="15">
      <c r="B50" s="207" t="s">
        <v>65</v>
      </c>
      <c r="D50" s="257"/>
      <c r="F50" s="147"/>
      <c r="G50" s="153"/>
      <c r="H50" s="151"/>
      <c r="I50" s="153"/>
      <c r="J50" s="153"/>
      <c r="P50"/>
    </row>
    <row r="51" spans="2:16" ht="14.25">
      <c r="B51" s="208"/>
      <c r="D51" s="257"/>
      <c r="F51" s="147"/>
      <c r="G51" s="153"/>
      <c r="H51" s="151"/>
      <c r="I51" s="153"/>
      <c r="J51" s="153"/>
      <c r="P51"/>
    </row>
    <row r="52" spans="2:16" ht="12.75">
      <c r="B52" s="1" t="s">
        <v>295</v>
      </c>
      <c r="D52" s="306"/>
      <c r="F52" s="195">
        <f>+D52</f>
        <v>0</v>
      </c>
      <c r="G52" s="153"/>
      <c r="H52" s="151"/>
      <c r="I52" s="153"/>
      <c r="J52" s="153"/>
      <c r="P52"/>
    </row>
    <row r="53" spans="2:16" ht="12.75">
      <c r="B53" s="1" t="s">
        <v>38</v>
      </c>
      <c r="D53" s="306"/>
      <c r="F53" s="195">
        <f aca="true" t="shared" si="0" ref="F53:F60">+D53</f>
        <v>0</v>
      </c>
      <c r="G53" s="153"/>
      <c r="H53" s="151"/>
      <c r="I53" s="153"/>
      <c r="J53" s="153"/>
      <c r="P53"/>
    </row>
    <row r="54" spans="2:16" ht="12.75">
      <c r="B54" s="1" t="s">
        <v>394</v>
      </c>
      <c r="D54" s="306"/>
      <c r="F54" s="195">
        <f t="shared" si="0"/>
        <v>0</v>
      </c>
      <c r="G54" s="153"/>
      <c r="H54" s="151"/>
      <c r="I54" s="153"/>
      <c r="J54" s="153"/>
      <c r="P54"/>
    </row>
    <row r="55" spans="2:16" ht="12.75">
      <c r="B55" s="1" t="s">
        <v>249</v>
      </c>
      <c r="D55" s="306"/>
      <c r="F55" s="194">
        <f>+D55</f>
        <v>0</v>
      </c>
      <c r="G55" s="153"/>
      <c r="H55" s="151"/>
      <c r="I55" s="153"/>
      <c r="J55" s="153"/>
      <c r="P55"/>
    </row>
    <row r="56" spans="2:16" ht="12.75">
      <c r="B56" s="1" t="s">
        <v>383</v>
      </c>
      <c r="D56" s="306"/>
      <c r="F56" s="195">
        <f t="shared" si="0"/>
        <v>0</v>
      </c>
      <c r="G56" s="153"/>
      <c r="H56" s="151"/>
      <c r="I56" s="153"/>
      <c r="J56" s="153"/>
      <c r="P56"/>
    </row>
    <row r="57" spans="2:16" ht="12.75">
      <c r="B57" s="1" t="s">
        <v>250</v>
      </c>
      <c r="D57" s="306"/>
      <c r="F57" s="195">
        <f>+D57</f>
        <v>0</v>
      </c>
      <c r="G57" s="153"/>
      <c r="H57" s="151"/>
      <c r="I57" s="153"/>
      <c r="J57" s="153"/>
      <c r="P57"/>
    </row>
    <row r="58" spans="2:16" ht="12.75">
      <c r="B58" s="1" t="s">
        <v>34</v>
      </c>
      <c r="D58" s="306"/>
      <c r="F58" s="194">
        <f t="shared" si="0"/>
        <v>0</v>
      </c>
      <c r="G58" s="153"/>
      <c r="H58" s="151"/>
      <c r="I58" s="153"/>
      <c r="J58" s="153"/>
      <c r="P58"/>
    </row>
    <row r="59" spans="2:16" ht="12.75">
      <c r="B59" s="1" t="s">
        <v>33</v>
      </c>
      <c r="D59" s="306"/>
      <c r="F59" s="194">
        <f>+D59</f>
        <v>0</v>
      </c>
      <c r="G59" s="153"/>
      <c r="H59" s="151"/>
      <c r="I59" s="153"/>
      <c r="J59" s="153"/>
      <c r="P59"/>
    </row>
    <row r="60" spans="2:16" ht="12.75">
      <c r="B60" s="1" t="s">
        <v>395</v>
      </c>
      <c r="D60" s="306"/>
      <c r="F60" s="195">
        <f t="shared" si="0"/>
        <v>0</v>
      </c>
      <c r="G60" s="153"/>
      <c r="H60" s="151"/>
      <c r="I60" s="153"/>
      <c r="J60" s="153"/>
      <c r="P60"/>
    </row>
    <row r="61" spans="2:16" ht="12.75">
      <c r="B61" s="1" t="s">
        <v>309</v>
      </c>
      <c r="D61" s="308"/>
      <c r="F61" s="194">
        <f>(F8+F47+F53+F57+F58+F59)*0.21</f>
        <v>0</v>
      </c>
      <c r="G61" s="153"/>
      <c r="H61" s="151"/>
      <c r="I61" s="153"/>
      <c r="J61" s="153"/>
      <c r="P61"/>
    </row>
    <row r="62" spans="2:16" ht="14.25">
      <c r="B62" s="198"/>
      <c r="D62" s="257"/>
      <c r="F62" s="210"/>
      <c r="G62" s="153"/>
      <c r="H62" s="151"/>
      <c r="I62" s="153"/>
      <c r="J62" s="153"/>
      <c r="P62"/>
    </row>
    <row r="63" spans="3:16" ht="15">
      <c r="C63" s="198"/>
      <c r="D63" s="257"/>
      <c r="E63" s="232" t="s">
        <v>36</v>
      </c>
      <c r="F63" s="221">
        <f>SUM(F52:F62)</f>
        <v>0</v>
      </c>
      <c r="G63" s="153"/>
      <c r="H63" s="151"/>
      <c r="I63" s="153"/>
      <c r="J63" s="153"/>
      <c r="P63"/>
    </row>
    <row r="64" spans="4:16" ht="12.75">
      <c r="D64" s="257"/>
      <c r="F64" s="147"/>
      <c r="G64" s="10"/>
      <c r="H64" s="152"/>
      <c r="I64" s="10"/>
      <c r="J64" s="153"/>
      <c r="P64"/>
    </row>
    <row r="65" spans="2:9" s="198" customFormat="1" ht="15">
      <c r="B65" s="222" t="s">
        <v>254</v>
      </c>
      <c r="C65" s="223"/>
      <c r="D65" s="251"/>
      <c r="E65" s="223"/>
      <c r="F65" s="224">
        <f>+F47+F8+F63</f>
        <v>0</v>
      </c>
      <c r="G65" s="199"/>
      <c r="H65" s="225"/>
      <c r="I65" s="199"/>
    </row>
    <row r="66" spans="4:16" ht="12.75">
      <c r="D66" s="257"/>
      <c r="F66" s="147"/>
      <c r="G66" s="10"/>
      <c r="H66" s="152"/>
      <c r="I66" s="10"/>
      <c r="J66" s="153"/>
      <c r="P66"/>
    </row>
    <row r="67" spans="4:16" ht="12.75">
      <c r="D67" s="257"/>
      <c r="F67" s="147"/>
      <c r="G67" s="10"/>
      <c r="H67" s="152"/>
      <c r="I67" s="10"/>
      <c r="J67" s="153"/>
      <c r="P67"/>
    </row>
    <row r="68" spans="2:16" ht="15.75">
      <c r="B68" s="203" t="s">
        <v>296</v>
      </c>
      <c r="D68" s="257"/>
      <c r="F68" s="147"/>
      <c r="G68" s="10"/>
      <c r="H68" s="152"/>
      <c r="I68" s="10"/>
      <c r="J68" s="153"/>
      <c r="P68"/>
    </row>
    <row r="69" spans="4:16" ht="12.75">
      <c r="D69" s="257"/>
      <c r="F69" s="147"/>
      <c r="G69" s="10"/>
      <c r="H69" s="152"/>
      <c r="I69" s="10"/>
      <c r="J69" s="153"/>
      <c r="P69"/>
    </row>
    <row r="70" spans="2:16" ht="12.75">
      <c r="B70" s="1" t="s">
        <v>75</v>
      </c>
      <c r="D70" s="306"/>
      <c r="F70" s="195">
        <f aca="true" t="shared" si="1" ref="F70:F77">D70</f>
        <v>0</v>
      </c>
      <c r="G70" s="10"/>
      <c r="H70" s="152"/>
      <c r="I70" s="10"/>
      <c r="J70" s="153"/>
      <c r="P70"/>
    </row>
    <row r="71" spans="2:16" ht="12.75">
      <c r="B71" s="1" t="s">
        <v>336</v>
      </c>
      <c r="D71" s="306"/>
      <c r="F71" s="195">
        <f t="shared" si="1"/>
        <v>0</v>
      </c>
      <c r="G71" s="10"/>
      <c r="H71" s="152"/>
      <c r="I71" s="10"/>
      <c r="J71" s="153"/>
      <c r="P71"/>
    </row>
    <row r="72" spans="2:16" ht="12.75">
      <c r="B72" s="1" t="s">
        <v>297</v>
      </c>
      <c r="D72" s="306"/>
      <c r="F72" s="195">
        <f t="shared" si="1"/>
        <v>0</v>
      </c>
      <c r="G72" s="10"/>
      <c r="H72" s="152"/>
      <c r="I72" s="10"/>
      <c r="J72" s="153"/>
      <c r="P72"/>
    </row>
    <row r="73" spans="2:16" ht="12.75">
      <c r="B73" s="1" t="s">
        <v>78</v>
      </c>
      <c r="D73" s="306"/>
      <c r="F73" s="195">
        <f t="shared" si="1"/>
        <v>0</v>
      </c>
      <c r="G73" s="10"/>
      <c r="H73" s="152"/>
      <c r="I73" s="10"/>
      <c r="J73" s="153"/>
      <c r="P73"/>
    </row>
    <row r="74" spans="2:16" ht="12.75">
      <c r="B74" s="1" t="s">
        <v>79</v>
      </c>
      <c r="D74" s="306"/>
      <c r="F74" s="195">
        <f t="shared" si="1"/>
        <v>0</v>
      </c>
      <c r="G74" s="10"/>
      <c r="H74" s="152"/>
      <c r="I74" s="10"/>
      <c r="J74" s="153"/>
      <c r="P74"/>
    </row>
    <row r="75" spans="2:16" ht="12.75">
      <c r="B75" s="1" t="s">
        <v>253</v>
      </c>
      <c r="D75" s="306"/>
      <c r="F75" s="195">
        <f t="shared" si="1"/>
        <v>0</v>
      </c>
      <c r="G75" s="10"/>
      <c r="H75" s="212" t="s">
        <v>299</v>
      </c>
      <c r="I75" s="213" t="s">
        <v>300</v>
      </c>
      <c r="J75" s="213" t="s">
        <v>301</v>
      </c>
      <c r="P75"/>
    </row>
    <row r="76" spans="2:16" ht="12.75">
      <c r="B76" s="1" t="s">
        <v>189</v>
      </c>
      <c r="D76" s="306"/>
      <c r="F76" s="195">
        <f t="shared" si="1"/>
        <v>0</v>
      </c>
      <c r="G76" s="10"/>
      <c r="H76" s="309"/>
      <c r="I76" s="309"/>
      <c r="J76" s="310" t="s">
        <v>302</v>
      </c>
      <c r="P76"/>
    </row>
    <row r="77" spans="2:16" ht="12.75">
      <c r="B77" s="1" t="s">
        <v>80</v>
      </c>
      <c r="D77" s="306"/>
      <c r="F77" s="195">
        <f t="shared" si="1"/>
        <v>0</v>
      </c>
      <c r="G77" s="10"/>
      <c r="H77" s="311"/>
      <c r="I77" s="312"/>
      <c r="J77" s="313"/>
      <c r="P77"/>
    </row>
    <row r="78" spans="2:16" ht="12.75">
      <c r="B78" s="1"/>
      <c r="D78" s="257"/>
      <c r="F78" s="147"/>
      <c r="G78" s="10"/>
      <c r="H78" s="152"/>
      <c r="I78" s="10"/>
      <c r="J78" s="153"/>
      <c r="P78"/>
    </row>
    <row r="79" spans="2:16" ht="15">
      <c r="B79" s="222" t="s">
        <v>298</v>
      </c>
      <c r="C79" s="223"/>
      <c r="D79" s="251"/>
      <c r="E79" s="223"/>
      <c r="F79" s="224">
        <f>SUM(F70:F78)</f>
        <v>0</v>
      </c>
      <c r="G79" s="10"/>
      <c r="H79" s="152"/>
      <c r="I79" s="10"/>
      <c r="J79" s="153"/>
      <c r="P79"/>
    </row>
    <row r="80" spans="4:16" ht="12.75">
      <c r="D80" s="257"/>
      <c r="F80" s="147"/>
      <c r="G80" s="10"/>
      <c r="H80" s="152"/>
      <c r="I80" s="10"/>
      <c r="J80" s="153"/>
      <c r="P80"/>
    </row>
    <row r="81" spans="4:16" ht="12.75">
      <c r="D81" s="257"/>
      <c r="F81" s="147"/>
      <c r="G81" s="10"/>
      <c r="H81" s="152"/>
      <c r="I81" s="10"/>
      <c r="J81" s="153"/>
      <c r="P81"/>
    </row>
    <row r="82" spans="4:16" ht="12.75">
      <c r="D82" s="257"/>
      <c r="F82" s="147"/>
      <c r="G82" s="10"/>
      <c r="H82" s="152"/>
      <c r="I82" s="10"/>
      <c r="J82" s="153"/>
      <c r="P82"/>
    </row>
    <row r="83" spans="4:16" ht="12.75">
      <c r="D83" s="257"/>
      <c r="F83" s="147"/>
      <c r="G83" s="10"/>
      <c r="H83" s="152"/>
      <c r="I83" s="10"/>
      <c r="J83" s="153"/>
      <c r="P83"/>
    </row>
    <row r="84" spans="2:16" ht="16.5" customHeight="1">
      <c r="B84" s="203" t="s">
        <v>39</v>
      </c>
      <c r="D84" s="257"/>
      <c r="F84" s="147"/>
      <c r="G84" s="10"/>
      <c r="H84" s="152"/>
      <c r="I84" s="10"/>
      <c r="J84" s="153"/>
      <c r="P84"/>
    </row>
    <row r="85" spans="4:16" ht="16.5" customHeight="1">
      <c r="D85" s="257"/>
      <c r="F85" s="305" t="s">
        <v>244</v>
      </c>
      <c r="G85" s="214">
        <v>0.025</v>
      </c>
      <c r="H85" s="152"/>
      <c r="I85" s="153"/>
      <c r="J85" s="153"/>
      <c r="P85"/>
    </row>
    <row r="86" spans="4:16" ht="16.5" customHeight="1">
      <c r="D86" s="257"/>
      <c r="E86" s="215" t="s">
        <v>40</v>
      </c>
      <c r="F86" s="216" t="s">
        <v>41</v>
      </c>
      <c r="G86" s="215" t="s">
        <v>42</v>
      </c>
      <c r="H86" s="215" t="s">
        <v>43</v>
      </c>
      <c r="I86" s="153"/>
      <c r="J86" s="153"/>
      <c r="P86"/>
    </row>
    <row r="87" spans="4:16" ht="16.5" customHeight="1">
      <c r="D87" s="253"/>
      <c r="E87" s="228"/>
      <c r="F87" s="227"/>
      <c r="G87" s="228"/>
      <c r="H87" s="228"/>
      <c r="I87" s="153"/>
      <c r="J87" s="153"/>
      <c r="P87"/>
    </row>
    <row r="88" spans="2:8" s="1" customFormat="1" ht="16.5" customHeight="1">
      <c r="B88" s="204" t="s">
        <v>44</v>
      </c>
      <c r="D88" s="314"/>
      <c r="E88" s="230">
        <f>SUM(E89:E93)</f>
        <v>0</v>
      </c>
      <c r="F88" s="231">
        <f>SUM(F89:F93)</f>
        <v>0</v>
      </c>
      <c r="G88" s="230">
        <f>SUM(G89:G93)</f>
        <v>0</v>
      </c>
      <c r="H88" s="230">
        <f>SUM(H89:H93)</f>
        <v>0</v>
      </c>
    </row>
    <row r="89" spans="1:8" s="1" customFormat="1" ht="16.5" customHeight="1">
      <c r="A89" s="1">
        <v>600</v>
      </c>
      <c r="B89" s="1" t="s">
        <v>255</v>
      </c>
      <c r="D89" s="315"/>
      <c r="E89" s="154">
        <f>SUM(D89:D91)</f>
        <v>0</v>
      </c>
      <c r="F89" s="155">
        <f>E89*12</f>
        <v>0</v>
      </c>
      <c r="G89" s="154">
        <f>F89+F89*$G$85</f>
        <v>0</v>
      </c>
      <c r="H89" s="154">
        <f>G89+G89*$G$85</f>
        <v>0</v>
      </c>
    </row>
    <row r="90" spans="4:16" ht="16.5" customHeight="1">
      <c r="D90" s="306"/>
      <c r="E90" s="217"/>
      <c r="F90" s="216"/>
      <c r="G90" s="217"/>
      <c r="H90" s="217"/>
      <c r="I90" s="153"/>
      <c r="J90" s="153"/>
      <c r="P90"/>
    </row>
    <row r="91" spans="4:16" ht="16.5" customHeight="1">
      <c r="D91" s="306"/>
      <c r="E91" s="217"/>
      <c r="F91" s="216"/>
      <c r="G91" s="217"/>
      <c r="H91" s="217"/>
      <c r="I91" s="153"/>
      <c r="J91" s="153"/>
      <c r="P91"/>
    </row>
    <row r="92" spans="1:9" s="1" customFormat="1" ht="16.5" customHeight="1">
      <c r="A92" s="1">
        <v>602</v>
      </c>
      <c r="B92" s="1" t="s">
        <v>13</v>
      </c>
      <c r="D92" s="315"/>
      <c r="E92" s="154">
        <f>D92</f>
        <v>0</v>
      </c>
      <c r="F92" s="155">
        <f>E92*12</f>
        <v>0</v>
      </c>
      <c r="G92" s="154">
        <f>F92+F92*$G$85</f>
        <v>0</v>
      </c>
      <c r="H92" s="154">
        <f>G92+G92*$G$85</f>
        <v>0</v>
      </c>
      <c r="I92" s="1" t="s">
        <v>324</v>
      </c>
    </row>
    <row r="93" spans="2:16" ht="16.5" customHeight="1">
      <c r="B93" s="198"/>
      <c r="D93" s="308"/>
      <c r="E93" s="226"/>
      <c r="F93" s="227"/>
      <c r="G93" s="226"/>
      <c r="H93" s="226"/>
      <c r="I93" s="153"/>
      <c r="J93" s="153"/>
      <c r="P93"/>
    </row>
    <row r="94" spans="2:8" s="1" customFormat="1" ht="16.5" customHeight="1">
      <c r="B94" s="204" t="s">
        <v>45</v>
      </c>
      <c r="D94" s="252"/>
      <c r="E94" s="230">
        <f>SUM(E95:E138)</f>
        <v>0</v>
      </c>
      <c r="F94" s="231">
        <f>SUM(F95:F138)</f>
        <v>0</v>
      </c>
      <c r="G94" s="230">
        <f>SUM(G95:G138)</f>
        <v>0</v>
      </c>
      <c r="H94" s="230">
        <f>SUM(H95:H138)</f>
        <v>0</v>
      </c>
    </row>
    <row r="95" spans="1:8" s="1" customFormat="1" ht="16.5" customHeight="1">
      <c r="A95" s="1">
        <v>621</v>
      </c>
      <c r="B95" s="1" t="s">
        <v>14</v>
      </c>
      <c r="D95" s="252"/>
      <c r="E95" s="154">
        <f>SUM(D96:D97)</f>
        <v>0</v>
      </c>
      <c r="F95" s="155">
        <f>E95*12</f>
        <v>0</v>
      </c>
      <c r="G95" s="154">
        <f>F95+F95*$G$85</f>
        <v>0</v>
      </c>
      <c r="H95" s="154">
        <f>G95+G95*$G$85</f>
        <v>0</v>
      </c>
    </row>
    <row r="96" spans="2:16" ht="16.5" customHeight="1">
      <c r="B96" s="198" t="s">
        <v>274</v>
      </c>
      <c r="D96" s="306"/>
      <c r="E96" s="217"/>
      <c r="F96" s="216"/>
      <c r="G96" s="217"/>
      <c r="H96" s="217"/>
      <c r="I96" s="153"/>
      <c r="J96" s="153"/>
      <c r="P96"/>
    </row>
    <row r="97" spans="2:16" ht="16.5" customHeight="1">
      <c r="B97" s="198" t="s">
        <v>31</v>
      </c>
      <c r="D97" s="306"/>
      <c r="E97" s="217"/>
      <c r="F97" s="216"/>
      <c r="G97" s="217"/>
      <c r="H97" s="217"/>
      <c r="I97" s="153"/>
      <c r="J97" s="153"/>
      <c r="P97"/>
    </row>
    <row r="98" spans="1:8" s="1" customFormat="1" ht="16.5" customHeight="1">
      <c r="A98" s="1">
        <v>622</v>
      </c>
      <c r="B98" s="1" t="s">
        <v>264</v>
      </c>
      <c r="D98" s="252"/>
      <c r="E98" s="154">
        <f>SUM(D99:D106)</f>
        <v>0</v>
      </c>
      <c r="F98" s="155">
        <f>E98*12</f>
        <v>0</v>
      </c>
      <c r="G98" s="154">
        <f>F98+F98*$G$85</f>
        <v>0</v>
      </c>
      <c r="H98" s="154">
        <f>G98+G98*$G$85</f>
        <v>0</v>
      </c>
    </row>
    <row r="99" spans="2:16" ht="16.5" customHeight="1">
      <c r="B99" s="198" t="s">
        <v>265</v>
      </c>
      <c r="D99" s="306"/>
      <c r="E99" s="217"/>
      <c r="F99" s="216"/>
      <c r="G99" s="217"/>
      <c r="H99" s="217"/>
      <c r="I99" s="153"/>
      <c r="J99" s="153"/>
      <c r="P99"/>
    </row>
    <row r="100" spans="2:16" ht="16.5" customHeight="1">
      <c r="B100" s="198" t="s">
        <v>266</v>
      </c>
      <c r="D100" s="306"/>
      <c r="E100" s="217"/>
      <c r="F100" s="216"/>
      <c r="G100" s="217"/>
      <c r="H100" s="217"/>
      <c r="I100" s="153"/>
      <c r="J100" s="153"/>
      <c r="P100"/>
    </row>
    <row r="101" spans="2:16" ht="16.5" customHeight="1">
      <c r="B101" s="198" t="s">
        <v>269</v>
      </c>
      <c r="D101" s="306"/>
      <c r="E101" s="217"/>
      <c r="F101" s="216"/>
      <c r="G101" s="217"/>
      <c r="H101" s="217"/>
      <c r="I101" s="153"/>
      <c r="J101" s="153"/>
      <c r="P101"/>
    </row>
    <row r="102" spans="2:16" ht="16.5" customHeight="1">
      <c r="B102" s="198" t="s">
        <v>267</v>
      </c>
      <c r="D102" s="306"/>
      <c r="E102" s="217"/>
      <c r="F102" s="216"/>
      <c r="G102" s="217"/>
      <c r="H102" s="217"/>
      <c r="I102"/>
      <c r="J102" s="153"/>
      <c r="P102"/>
    </row>
    <row r="103" spans="2:16" ht="16.5" customHeight="1">
      <c r="B103" s="198" t="s">
        <v>270</v>
      </c>
      <c r="D103" s="306"/>
      <c r="E103" s="217"/>
      <c r="F103" s="216"/>
      <c r="G103" s="217"/>
      <c r="H103" s="217"/>
      <c r="I103" s="153"/>
      <c r="J103" s="153"/>
      <c r="P103"/>
    </row>
    <row r="104" spans="2:16" ht="16.5" customHeight="1">
      <c r="B104" s="198" t="s">
        <v>268</v>
      </c>
      <c r="D104" s="306"/>
      <c r="E104" s="217"/>
      <c r="F104" s="216"/>
      <c r="G104" s="217"/>
      <c r="H104" s="217"/>
      <c r="I104" s="153"/>
      <c r="J104" s="153"/>
      <c r="P104"/>
    </row>
    <row r="105" spans="2:16" ht="16.5" customHeight="1">
      <c r="B105" s="198" t="s">
        <v>152</v>
      </c>
      <c r="D105" s="306"/>
      <c r="E105" s="217"/>
      <c r="F105" s="216"/>
      <c r="G105" s="217"/>
      <c r="H105" s="217"/>
      <c r="I105" s="153"/>
      <c r="J105" s="153"/>
      <c r="P105"/>
    </row>
    <row r="106" spans="2:16" ht="16.5" customHeight="1">
      <c r="B106" s="198"/>
      <c r="D106" s="306"/>
      <c r="E106" s="217"/>
      <c r="F106" s="216"/>
      <c r="G106" s="217"/>
      <c r="H106" s="217"/>
      <c r="I106" s="153"/>
      <c r="J106" s="153"/>
      <c r="P106"/>
    </row>
    <row r="107" spans="1:8" s="1" customFormat="1" ht="16.5" customHeight="1">
      <c r="A107" s="1">
        <v>623</v>
      </c>
      <c r="B107" s="1" t="s">
        <v>46</v>
      </c>
      <c r="D107" s="314"/>
      <c r="E107" s="154">
        <f>SUM(D108:D112)</f>
        <v>0</v>
      </c>
      <c r="F107" s="155">
        <f>E107*12</f>
        <v>0</v>
      </c>
      <c r="G107" s="154">
        <f>F107+F107*$G$85</f>
        <v>0</v>
      </c>
      <c r="H107" s="154">
        <f>G107+G107*$G$85</f>
        <v>0</v>
      </c>
    </row>
    <row r="108" spans="2:16" ht="16.5" customHeight="1">
      <c r="B108" s="198" t="s">
        <v>271</v>
      </c>
      <c r="D108" s="306"/>
      <c r="E108" s="217"/>
      <c r="F108" s="216"/>
      <c r="G108" s="217"/>
      <c r="H108" s="217"/>
      <c r="I108" s="153"/>
      <c r="J108" s="153"/>
      <c r="P108"/>
    </row>
    <row r="109" spans="2:16" ht="16.5" customHeight="1">
      <c r="B109" s="198" t="s">
        <v>38</v>
      </c>
      <c r="D109" s="306"/>
      <c r="E109" s="217"/>
      <c r="F109" s="216"/>
      <c r="G109" s="217"/>
      <c r="H109" s="217"/>
      <c r="I109" s="153"/>
      <c r="J109" s="153"/>
      <c r="P109"/>
    </row>
    <row r="110" spans="2:16" ht="16.5" customHeight="1">
      <c r="B110" s="198" t="s">
        <v>272</v>
      </c>
      <c r="D110" s="306"/>
      <c r="E110" s="217"/>
      <c r="F110" s="216"/>
      <c r="G110" s="217"/>
      <c r="H110" s="217"/>
      <c r="I110" s="153"/>
      <c r="J110" s="153"/>
      <c r="P110"/>
    </row>
    <row r="111" spans="2:16" ht="16.5" customHeight="1">
      <c r="B111" s="198" t="s">
        <v>273</v>
      </c>
      <c r="D111" s="306"/>
      <c r="E111" s="217"/>
      <c r="F111" s="216"/>
      <c r="G111" s="217"/>
      <c r="H111" s="217"/>
      <c r="I111" s="153"/>
      <c r="J111" s="153"/>
      <c r="P111"/>
    </row>
    <row r="112" spans="2:16" ht="16.5" customHeight="1">
      <c r="B112" s="198"/>
      <c r="D112" s="306"/>
      <c r="E112" s="217"/>
      <c r="F112" s="216"/>
      <c r="G112" s="217"/>
      <c r="H112" s="217"/>
      <c r="I112" s="153"/>
      <c r="J112" s="153"/>
      <c r="P112"/>
    </row>
    <row r="113" spans="1:8" s="1" customFormat="1" ht="16.5" customHeight="1">
      <c r="A113" s="1">
        <v>624</v>
      </c>
      <c r="B113" s="1" t="s">
        <v>47</v>
      </c>
      <c r="D113" s="258"/>
      <c r="E113" s="154">
        <f>D114</f>
        <v>0</v>
      </c>
      <c r="F113" s="155">
        <f>E113*12</f>
        <v>0</v>
      </c>
      <c r="G113" s="154">
        <f>F113+F113*$G$85</f>
        <v>0</v>
      </c>
      <c r="H113" s="154">
        <f>G113+G113*$G$85</f>
        <v>0</v>
      </c>
    </row>
    <row r="114" spans="2:8" s="1" customFormat="1" ht="16.5" customHeight="1">
      <c r="B114" s="198" t="s">
        <v>376</v>
      </c>
      <c r="D114" s="306"/>
      <c r="E114" s="154"/>
      <c r="F114" s="155"/>
      <c r="G114" s="154"/>
      <c r="H114" s="154"/>
    </row>
    <row r="115" spans="1:8" s="1" customFormat="1" ht="16.5" customHeight="1">
      <c r="A115" s="1">
        <v>625</v>
      </c>
      <c r="B115" s="1" t="s">
        <v>17</v>
      </c>
      <c r="D115" s="252"/>
      <c r="E115" s="154">
        <f>SUM(D116:D119)</f>
        <v>0</v>
      </c>
      <c r="F115" s="155">
        <f>E115*12</f>
        <v>0</v>
      </c>
      <c r="G115" s="154">
        <f>F115+F115*$G$85</f>
        <v>0</v>
      </c>
      <c r="H115" s="154">
        <f>G115+G115*$G$85</f>
        <v>0</v>
      </c>
    </row>
    <row r="116" spans="2:16" ht="16.5" customHeight="1">
      <c r="B116" s="198" t="s">
        <v>274</v>
      </c>
      <c r="C116" t="s">
        <v>322</v>
      </c>
      <c r="D116" s="306"/>
      <c r="E116" s="217"/>
      <c r="F116" s="216"/>
      <c r="G116" s="217"/>
      <c r="H116" s="217"/>
      <c r="I116" t="s">
        <v>323</v>
      </c>
      <c r="J116" s="153"/>
      <c r="P116"/>
    </row>
    <row r="117" spans="2:16" ht="16.5" customHeight="1">
      <c r="B117" s="198" t="s">
        <v>275</v>
      </c>
      <c r="D117" s="306"/>
      <c r="E117" s="217"/>
      <c r="F117" s="216"/>
      <c r="G117" s="217"/>
      <c r="H117" s="217"/>
      <c r="I117" s="153"/>
      <c r="J117" s="153"/>
      <c r="P117"/>
    </row>
    <row r="118" spans="2:16" ht="16.5" customHeight="1">
      <c r="B118" s="198" t="s">
        <v>276</v>
      </c>
      <c r="D118" s="306"/>
      <c r="E118" s="217"/>
      <c r="F118" s="216"/>
      <c r="G118" s="217"/>
      <c r="H118" s="217"/>
      <c r="I118" s="153"/>
      <c r="J118" s="153"/>
      <c r="P118"/>
    </row>
    <row r="119" spans="2:16" ht="16.5" customHeight="1">
      <c r="B119" s="198"/>
      <c r="D119" s="306"/>
      <c r="E119" s="217"/>
      <c r="F119" s="216"/>
      <c r="G119" s="217"/>
      <c r="H119" s="217"/>
      <c r="I119" s="153"/>
      <c r="J119" s="153"/>
      <c r="P119"/>
    </row>
    <row r="120" spans="1:8" s="1" customFormat="1" ht="16.5" customHeight="1">
      <c r="A120" s="1">
        <v>626</v>
      </c>
      <c r="B120" s="1" t="s">
        <v>48</v>
      </c>
      <c r="D120" s="258"/>
      <c r="E120" s="154">
        <f>D121</f>
        <v>0</v>
      </c>
      <c r="F120" s="155">
        <f>E120*12</f>
        <v>0</v>
      </c>
      <c r="G120" s="154">
        <f>F120+F120*$G$85</f>
        <v>0</v>
      </c>
      <c r="H120" s="154">
        <f>G120+G120*$G$85</f>
        <v>0</v>
      </c>
    </row>
    <row r="121" spans="2:8" s="1" customFormat="1" ht="16.5" customHeight="1">
      <c r="B121" s="198" t="s">
        <v>18</v>
      </c>
      <c r="D121" s="306"/>
      <c r="E121" s="154"/>
      <c r="F121" s="155"/>
      <c r="G121" s="154"/>
      <c r="H121" s="154"/>
    </row>
    <row r="122" spans="1:8" s="1" customFormat="1" ht="16.5" customHeight="1">
      <c r="A122" s="1">
        <v>627</v>
      </c>
      <c r="B122" s="1" t="s">
        <v>19</v>
      </c>
      <c r="D122" s="253"/>
      <c r="E122" s="154">
        <f>SUM(D123:D126)</f>
        <v>0</v>
      </c>
      <c r="F122" s="155">
        <f>E122*12</f>
        <v>0</v>
      </c>
      <c r="G122" s="154">
        <f>F122+F122*$G$85</f>
        <v>0</v>
      </c>
      <c r="H122" s="154">
        <f>G122+G122*$G$85</f>
        <v>0</v>
      </c>
    </row>
    <row r="123" spans="2:8" s="1" customFormat="1" ht="16.5" customHeight="1">
      <c r="B123" s="198" t="s">
        <v>377</v>
      </c>
      <c r="D123" s="306"/>
      <c r="E123" s="154"/>
      <c r="F123" s="155"/>
      <c r="G123" s="154"/>
      <c r="H123" s="154"/>
    </row>
    <row r="124" spans="2:8" s="1" customFormat="1" ht="16.5" customHeight="1">
      <c r="B124" s="198" t="s">
        <v>378</v>
      </c>
      <c r="D124" s="306"/>
      <c r="E124" s="154"/>
      <c r="F124" s="155"/>
      <c r="G124" s="154"/>
      <c r="H124" s="154"/>
    </row>
    <row r="125" spans="2:8" s="1" customFormat="1" ht="16.5" customHeight="1">
      <c r="B125" s="198" t="s">
        <v>379</v>
      </c>
      <c r="D125" s="315"/>
      <c r="E125" s="154"/>
      <c r="F125" s="155"/>
      <c r="G125" s="154"/>
      <c r="H125" s="154"/>
    </row>
    <row r="126" spans="2:8" s="1" customFormat="1" ht="16.5" customHeight="1">
      <c r="B126" s="198"/>
      <c r="D126" s="315"/>
      <c r="E126" s="154"/>
      <c r="F126" s="155"/>
      <c r="G126" s="154"/>
      <c r="H126" s="154"/>
    </row>
    <row r="127" spans="1:8" s="1" customFormat="1" ht="16.5" customHeight="1">
      <c r="A127" s="1">
        <v>628</v>
      </c>
      <c r="B127" s="1" t="s">
        <v>256</v>
      </c>
      <c r="D127" s="252"/>
      <c r="E127" s="154">
        <f>SUM(D128:D131)</f>
        <v>0</v>
      </c>
      <c r="F127" s="155">
        <f>E127*12</f>
        <v>0</v>
      </c>
      <c r="G127" s="154">
        <f>F127+F127*$G$85</f>
        <v>0</v>
      </c>
      <c r="H127" s="154">
        <f>G127+G127*$G$85</f>
        <v>0</v>
      </c>
    </row>
    <row r="128" spans="2:16" ht="16.5" customHeight="1">
      <c r="B128" s="198" t="s">
        <v>277</v>
      </c>
      <c r="D128" s="306"/>
      <c r="E128" s="217"/>
      <c r="F128" s="216"/>
      <c r="G128" s="217"/>
      <c r="H128" s="217"/>
      <c r="I128" s="153"/>
      <c r="J128" s="153"/>
      <c r="P128"/>
    </row>
    <row r="129" spans="2:16" ht="16.5" customHeight="1">
      <c r="B129" s="198" t="s">
        <v>278</v>
      </c>
      <c r="D129" s="306"/>
      <c r="E129" s="217"/>
      <c r="F129" s="216"/>
      <c r="G129" s="217"/>
      <c r="H129" s="217"/>
      <c r="I129" s="153"/>
      <c r="J129" s="153"/>
      <c r="P129"/>
    </row>
    <row r="130" spans="2:16" ht="16.5" customHeight="1">
      <c r="B130" s="198" t="s">
        <v>245</v>
      </c>
      <c r="D130" s="306"/>
      <c r="E130" s="217"/>
      <c r="F130" s="216"/>
      <c r="G130" s="217"/>
      <c r="H130" s="217"/>
      <c r="I130" s="153"/>
      <c r="J130" s="153"/>
      <c r="P130"/>
    </row>
    <row r="131" spans="2:16" ht="16.5" customHeight="1">
      <c r="B131" s="198"/>
      <c r="D131" s="306"/>
      <c r="E131" s="217"/>
      <c r="F131" s="216"/>
      <c r="G131" s="217"/>
      <c r="H131" s="217"/>
      <c r="I131" s="153"/>
      <c r="J131" s="153"/>
      <c r="P131"/>
    </row>
    <row r="132" spans="1:8" s="1" customFormat="1" ht="16.5" customHeight="1">
      <c r="A132" s="1">
        <v>629</v>
      </c>
      <c r="B132" s="1" t="s">
        <v>279</v>
      </c>
      <c r="D132" s="252"/>
      <c r="E132" s="154">
        <f>SUM(D133:D140)</f>
        <v>0</v>
      </c>
      <c r="F132" s="155">
        <f>E132*12</f>
        <v>0</v>
      </c>
      <c r="G132" s="154">
        <f>F132+F132*$G$85</f>
        <v>0</v>
      </c>
      <c r="H132" s="154">
        <f>G132+G132*$G$85</f>
        <v>0</v>
      </c>
    </row>
    <row r="133" spans="2:16" ht="16.5" customHeight="1">
      <c r="B133" s="198" t="s">
        <v>280</v>
      </c>
      <c r="D133" s="306"/>
      <c r="E133" s="217"/>
      <c r="F133" s="216"/>
      <c r="G133" s="217"/>
      <c r="H133" s="217"/>
      <c r="I133" s="153"/>
      <c r="J133" s="153"/>
      <c r="P133"/>
    </row>
    <row r="134" spans="2:16" ht="16.5" customHeight="1">
      <c r="B134" s="198" t="s">
        <v>20</v>
      </c>
      <c r="D134" s="306"/>
      <c r="E134" s="217"/>
      <c r="F134" s="216"/>
      <c r="G134" s="217"/>
      <c r="H134" s="217"/>
      <c r="I134" s="153"/>
      <c r="J134" s="153"/>
      <c r="P134"/>
    </row>
    <row r="135" spans="2:16" ht="16.5" customHeight="1">
      <c r="B135" s="198" t="s">
        <v>281</v>
      </c>
      <c r="D135" s="306"/>
      <c r="E135" s="217"/>
      <c r="F135" s="216"/>
      <c r="G135" s="217"/>
      <c r="H135" s="217"/>
      <c r="I135" s="153"/>
      <c r="J135" s="153"/>
      <c r="P135"/>
    </row>
    <row r="136" spans="2:16" ht="16.5" customHeight="1">
      <c r="B136" s="198" t="s">
        <v>384</v>
      </c>
      <c r="D136" s="306"/>
      <c r="E136" s="217"/>
      <c r="F136" s="216"/>
      <c r="G136" s="217"/>
      <c r="H136" s="217"/>
      <c r="I136" s="153"/>
      <c r="J136" s="153"/>
      <c r="P136"/>
    </row>
    <row r="137" spans="2:16" ht="16.5" customHeight="1">
      <c r="B137" s="198" t="s">
        <v>385</v>
      </c>
      <c r="D137" s="306"/>
      <c r="E137" s="217"/>
      <c r="F137" s="216"/>
      <c r="G137" s="217"/>
      <c r="H137" s="217"/>
      <c r="I137" s="153"/>
      <c r="J137" s="153"/>
      <c r="P137"/>
    </row>
    <row r="138" spans="2:16" ht="16.5" customHeight="1">
      <c r="B138" s="198" t="s">
        <v>21</v>
      </c>
      <c r="D138" s="306"/>
      <c r="E138" s="217"/>
      <c r="F138" s="216"/>
      <c r="G138" s="217"/>
      <c r="H138" s="217"/>
      <c r="I138" s="153"/>
      <c r="J138" s="153"/>
      <c r="P138"/>
    </row>
    <row r="139" spans="2:16" ht="16.5" customHeight="1">
      <c r="B139" s="198" t="s">
        <v>330</v>
      </c>
      <c r="D139" s="306"/>
      <c r="E139" s="217"/>
      <c r="F139" s="216"/>
      <c r="G139" s="217"/>
      <c r="H139" s="217"/>
      <c r="I139" s="153"/>
      <c r="J139" s="153"/>
      <c r="P139"/>
    </row>
    <row r="140" spans="2:16" ht="16.5" customHeight="1">
      <c r="B140" s="198"/>
      <c r="D140" s="306"/>
      <c r="E140" s="217"/>
      <c r="F140" s="216"/>
      <c r="G140" s="217"/>
      <c r="H140" s="217"/>
      <c r="I140" s="153"/>
      <c r="J140" s="153"/>
      <c r="P140"/>
    </row>
    <row r="141" spans="2:16" ht="16.5" customHeight="1">
      <c r="B141" s="198"/>
      <c r="D141" s="308"/>
      <c r="E141" s="226"/>
      <c r="F141" s="227"/>
      <c r="G141" s="226"/>
      <c r="H141" s="226"/>
      <c r="I141" s="153"/>
      <c r="J141" s="153"/>
      <c r="P141"/>
    </row>
    <row r="142" spans="2:11" s="1" customFormat="1" ht="16.5" customHeight="1">
      <c r="B142" s="204" t="s">
        <v>49</v>
      </c>
      <c r="D142" s="252"/>
      <c r="E142" s="230">
        <f>SUM(E143:E150)</f>
        <v>0</v>
      </c>
      <c r="F142" s="231">
        <f>SUM(F143:F150)</f>
        <v>0</v>
      </c>
      <c r="G142" s="230">
        <f>SUM(G143:G150)</f>
        <v>0</v>
      </c>
      <c r="H142" s="230">
        <f>SUM(H143:H150)</f>
        <v>0</v>
      </c>
      <c r="K142" s="247"/>
    </row>
    <row r="143" spans="1:16" ht="16.5" customHeight="1">
      <c r="A143" s="1">
        <v>640</v>
      </c>
      <c r="B143" s="1" t="s">
        <v>282</v>
      </c>
      <c r="D143" s="257"/>
      <c r="E143" s="217">
        <f>SUM(D144:D146)</f>
        <v>0</v>
      </c>
      <c r="F143" s="216">
        <f>E143*12</f>
        <v>0</v>
      </c>
      <c r="G143" s="217">
        <f>F143+F143*$G$85</f>
        <v>0</v>
      </c>
      <c r="H143" s="217">
        <f>G143+G143*$G$85</f>
        <v>0</v>
      </c>
      <c r="I143" s="153"/>
      <c r="J143" s="153"/>
      <c r="L143" s="248"/>
      <c r="M143" s="248"/>
      <c r="P143"/>
    </row>
    <row r="144" spans="2:16" ht="16.5" customHeight="1">
      <c r="B144" s="198" t="s">
        <v>380</v>
      </c>
      <c r="D144" s="306"/>
      <c r="E144" s="217"/>
      <c r="F144" s="216"/>
      <c r="G144" s="217"/>
      <c r="H144" s="217"/>
      <c r="I144" s="153"/>
      <c r="J144" s="153"/>
      <c r="K144"/>
      <c r="L144" s="218"/>
      <c r="M144" s="218"/>
      <c r="P144"/>
    </row>
    <row r="145" spans="2:16" ht="16.5" customHeight="1">
      <c r="B145" s="198" t="s">
        <v>381</v>
      </c>
      <c r="D145" s="306"/>
      <c r="E145" s="217"/>
      <c r="F145" s="216"/>
      <c r="G145" s="217"/>
      <c r="H145" s="217"/>
      <c r="I145" s="153"/>
      <c r="J145" s="153"/>
      <c r="K145"/>
      <c r="L145" s="218"/>
      <c r="M145" s="218"/>
      <c r="P145"/>
    </row>
    <row r="146" spans="2:16" ht="16.5" customHeight="1">
      <c r="B146" s="198" t="s">
        <v>332</v>
      </c>
      <c r="D146" s="306"/>
      <c r="E146" s="217"/>
      <c r="F146" s="216"/>
      <c r="G146" s="217"/>
      <c r="H146" s="217"/>
      <c r="I146" s="153"/>
      <c r="J146" s="153"/>
      <c r="P146"/>
    </row>
    <row r="147" spans="1:16" ht="16.5" customHeight="1">
      <c r="A147" s="1">
        <v>642</v>
      </c>
      <c r="B147" s="1" t="s">
        <v>124</v>
      </c>
      <c r="D147" s="257"/>
      <c r="E147" s="154">
        <f>SUM(D148:D150)</f>
        <v>0</v>
      </c>
      <c r="F147" s="155">
        <f>E147*12</f>
        <v>0</v>
      </c>
      <c r="G147" s="154">
        <f>F147+F147*$G$85</f>
        <v>0</v>
      </c>
      <c r="H147" s="154">
        <f>G147+G147*$G$85</f>
        <v>0</v>
      </c>
      <c r="I147" s="153"/>
      <c r="J147" s="153"/>
      <c r="P147"/>
    </row>
    <row r="148" spans="2:16" ht="16.5" customHeight="1">
      <c r="B148" s="198" t="s">
        <v>284</v>
      </c>
      <c r="D148" s="306"/>
      <c r="E148" s="217"/>
      <c r="F148" s="216"/>
      <c r="G148" s="217"/>
      <c r="H148" s="217"/>
      <c r="I148" s="153"/>
      <c r="J148" s="153"/>
      <c r="P148"/>
    </row>
    <row r="149" spans="2:16" ht="16.5" customHeight="1">
      <c r="B149" s="198" t="s">
        <v>283</v>
      </c>
      <c r="D149" s="306"/>
      <c r="E149" s="217"/>
      <c r="F149" s="216"/>
      <c r="G149" s="217"/>
      <c r="H149" s="217"/>
      <c r="I149" s="153"/>
      <c r="J149" s="153"/>
      <c r="P149"/>
    </row>
    <row r="150" spans="2:16" ht="16.5" customHeight="1">
      <c r="B150" s="198" t="s">
        <v>332</v>
      </c>
      <c r="D150" s="306"/>
      <c r="E150" s="217"/>
      <c r="F150" s="216"/>
      <c r="G150" s="217"/>
      <c r="H150" s="217"/>
      <c r="I150" s="153"/>
      <c r="J150" s="153"/>
      <c r="P150"/>
    </row>
    <row r="151" spans="2:15" s="5" customFormat="1" ht="16.5" customHeight="1">
      <c r="B151" s="199"/>
      <c r="C151" s="10"/>
      <c r="D151" s="253"/>
      <c r="E151" s="226"/>
      <c r="F151" s="227"/>
      <c r="G151" s="226"/>
      <c r="H151" s="226"/>
      <c r="I151" s="10"/>
      <c r="J151" s="10"/>
      <c r="K151" s="10"/>
      <c r="L151" s="10"/>
      <c r="M151" s="10"/>
      <c r="N151" s="10"/>
      <c r="O151" s="10"/>
    </row>
    <row r="152" spans="2:8" s="1" customFormat="1" ht="16.5" customHeight="1">
      <c r="B152" s="204" t="s">
        <v>50</v>
      </c>
      <c r="D152" s="252"/>
      <c r="E152" s="230">
        <f>+E153</f>
        <v>0</v>
      </c>
      <c r="F152" s="231">
        <f>+F153</f>
        <v>0</v>
      </c>
      <c r="G152" s="230">
        <f>+G153</f>
        <v>0</v>
      </c>
      <c r="H152" s="230">
        <f>+H153</f>
        <v>0</v>
      </c>
    </row>
    <row r="153" spans="1:16" ht="16.5" customHeight="1">
      <c r="A153">
        <v>669</v>
      </c>
      <c r="B153" s="198" t="s">
        <v>24</v>
      </c>
      <c r="D153" s="257"/>
      <c r="E153" s="217">
        <f>preso!J28/12</f>
        <v>0</v>
      </c>
      <c r="F153" s="216">
        <f>preso!J28</f>
        <v>0</v>
      </c>
      <c r="G153" s="217">
        <f>preso!J40</f>
        <v>0</v>
      </c>
      <c r="H153" s="217">
        <f>preso!J52</f>
        <v>0</v>
      </c>
      <c r="I153" s="153"/>
      <c r="J153" s="153"/>
      <c r="P153"/>
    </row>
    <row r="154" spans="2:15" s="5" customFormat="1" ht="16.5" customHeight="1">
      <c r="B154" s="199"/>
      <c r="C154" s="10"/>
      <c r="D154" s="253"/>
      <c r="E154" s="226"/>
      <c r="F154" s="227"/>
      <c r="G154" s="226"/>
      <c r="H154" s="226"/>
      <c r="I154" s="10"/>
      <c r="J154" s="10"/>
      <c r="K154" s="10"/>
      <c r="L154" s="10"/>
      <c r="M154" s="10"/>
      <c r="N154" s="10"/>
      <c r="O154" s="10"/>
    </row>
    <row r="155" spans="2:8" s="1" customFormat="1" ht="16.5" customHeight="1">
      <c r="B155" s="204" t="s">
        <v>25</v>
      </c>
      <c r="D155" s="252"/>
      <c r="E155" s="230">
        <f>+E156+E157</f>
        <v>0</v>
      </c>
      <c r="F155" s="231">
        <f>+F156+F157</f>
        <v>0</v>
      </c>
      <c r="G155" s="230">
        <f>+G156+G157</f>
        <v>0</v>
      </c>
      <c r="H155" s="230">
        <f>+H156+H157</f>
        <v>0</v>
      </c>
    </row>
    <row r="156" spans="1:16" ht="16.5" customHeight="1">
      <c r="A156">
        <v>680</v>
      </c>
      <c r="B156" s="198" t="s">
        <v>51</v>
      </c>
      <c r="D156" s="257"/>
      <c r="E156" s="217">
        <f>I8/12</f>
        <v>0</v>
      </c>
      <c r="F156" s="216">
        <f>E156*12</f>
        <v>0</v>
      </c>
      <c r="G156" s="217">
        <f>F156</f>
        <v>0</v>
      </c>
      <c r="H156" s="217">
        <f>G156</f>
        <v>0</v>
      </c>
      <c r="I156" s="153"/>
      <c r="J156" s="153"/>
      <c r="P156"/>
    </row>
    <row r="157" spans="1:16" ht="16.5" customHeight="1">
      <c r="A157">
        <v>681</v>
      </c>
      <c r="B157" s="198" t="s">
        <v>52</v>
      </c>
      <c r="D157" s="257"/>
      <c r="E157" s="217">
        <f>I47/12</f>
        <v>0</v>
      </c>
      <c r="F157" s="216">
        <f>E157*12</f>
        <v>0</v>
      </c>
      <c r="G157" s="217">
        <f>F157</f>
        <v>0</v>
      </c>
      <c r="H157" s="217">
        <f>G157</f>
        <v>0</v>
      </c>
      <c r="I157" s="153"/>
      <c r="J157" s="153"/>
      <c r="P157"/>
    </row>
    <row r="158" spans="2:15" s="5" customFormat="1" ht="16.5" customHeight="1">
      <c r="B158" s="199"/>
      <c r="C158" s="10"/>
      <c r="D158" s="253"/>
      <c r="E158" s="10"/>
      <c r="F158" s="10"/>
      <c r="G158" s="10"/>
      <c r="H158" s="10"/>
      <c r="I158" s="10"/>
      <c r="J158" s="10"/>
      <c r="K158" s="10"/>
      <c r="L158" s="10"/>
      <c r="M158" s="10"/>
      <c r="N158" s="10"/>
      <c r="O158" s="10"/>
    </row>
    <row r="159" spans="2:8" s="1" customFormat="1" ht="16.5" customHeight="1">
      <c r="B159" s="222" t="s">
        <v>53</v>
      </c>
      <c r="C159" s="223"/>
      <c r="D159" s="251"/>
      <c r="E159" s="251">
        <f>+E88+E94+E142+E152+E155</f>
        <v>0</v>
      </c>
      <c r="F159" s="224">
        <f>+F88+F94+F142+F152+F155</f>
        <v>0</v>
      </c>
      <c r="G159" s="224">
        <f>+G88+G94+G142+G152+G155</f>
        <v>0</v>
      </c>
      <c r="H159" s="224">
        <f>+H88+H94+H142+H152+H155</f>
        <v>0</v>
      </c>
    </row>
    <row r="160" spans="4:16" ht="12.75">
      <c r="D160" s="257"/>
      <c r="F160" s="147"/>
      <c r="G160" s="10"/>
      <c r="I160" s="153"/>
      <c r="J160" s="153"/>
      <c r="P160"/>
    </row>
    <row r="161" spans="4:16" ht="12.75">
      <c r="D161" s="257"/>
      <c r="F161" s="147"/>
      <c r="G161" s="10"/>
      <c r="H161" s="152"/>
      <c r="I161" s="10"/>
      <c r="J161" s="153"/>
      <c r="P161"/>
    </row>
    <row r="162" spans="2:16" ht="15.75">
      <c r="B162" s="203" t="s">
        <v>290</v>
      </c>
      <c r="D162" s="257"/>
      <c r="F162" s="147"/>
      <c r="G162" s="10"/>
      <c r="H162" s="152"/>
      <c r="I162" s="10"/>
      <c r="J162" s="153"/>
      <c r="P162"/>
    </row>
    <row r="163" spans="2:16" ht="15.75">
      <c r="B163" s="203"/>
      <c r="D163" s="257"/>
      <c r="F163" s="147"/>
      <c r="G163" s="10"/>
      <c r="H163" s="152"/>
      <c r="I163" s="10"/>
      <c r="J163" s="153"/>
      <c r="P163"/>
    </row>
    <row r="164" spans="2:8" s="1" customFormat="1" ht="16.5" customHeight="1">
      <c r="B164" s="204" t="s">
        <v>289</v>
      </c>
      <c r="D164" s="252"/>
      <c r="E164" s="250">
        <f>SUM(E165:E168)</f>
        <v>0</v>
      </c>
      <c r="F164" s="231">
        <f>SUM(F165:F168)</f>
        <v>0</v>
      </c>
      <c r="G164" s="231">
        <f>SUM(G165:G168)</f>
        <v>0</v>
      </c>
      <c r="H164" s="231">
        <f>SUM(H165:H168)</f>
        <v>0</v>
      </c>
    </row>
    <row r="165" spans="3:16" ht="12.75">
      <c r="C165" s="218" t="s">
        <v>242</v>
      </c>
      <c r="D165" s="257"/>
      <c r="F165" s="147"/>
      <c r="G165" s="10"/>
      <c r="H165" s="152"/>
      <c r="I165" s="10"/>
      <c r="J165" s="153"/>
      <c r="P165"/>
    </row>
    <row r="166" spans="1:16" ht="12.75">
      <c r="A166" s="1">
        <v>700</v>
      </c>
      <c r="B166" s="1" t="s">
        <v>294</v>
      </c>
      <c r="C166" s="1"/>
      <c r="D166" s="324"/>
      <c r="E166" s="249">
        <f>E89+(E89*D166/100)</f>
        <v>0</v>
      </c>
      <c r="F166" s="249">
        <f>E166*12</f>
        <v>0</v>
      </c>
      <c r="G166" s="249">
        <f>F166+F166*$G$85</f>
        <v>0</v>
      </c>
      <c r="H166" s="249">
        <f>G166+G166*$G$85</f>
        <v>0</v>
      </c>
      <c r="I166" s="10"/>
      <c r="J166" s="153"/>
      <c r="K166" s="218"/>
      <c r="P166"/>
    </row>
    <row r="167" spans="1:15" s="5" customFormat="1" ht="12.75">
      <c r="A167" s="7"/>
      <c r="B167" s="7"/>
      <c r="C167" s="7"/>
      <c r="D167" s="292"/>
      <c r="E167" s="229"/>
      <c r="F167" s="229"/>
      <c r="G167" s="229"/>
      <c r="H167" s="229"/>
      <c r="I167" s="10"/>
      <c r="J167" s="10"/>
      <c r="K167" s="233"/>
      <c r="L167" s="10"/>
      <c r="M167" s="10"/>
      <c r="N167" s="10"/>
      <c r="O167" s="10"/>
    </row>
    <row r="168" spans="1:16" ht="12.75">
      <c r="A168" s="1">
        <v>705</v>
      </c>
      <c r="B168" s="1" t="s">
        <v>310</v>
      </c>
      <c r="C168" s="1"/>
      <c r="D168" s="316"/>
      <c r="E168" s="154">
        <f>SUM(D168)</f>
        <v>0</v>
      </c>
      <c r="F168" s="154">
        <f>E168*12</f>
        <v>0</v>
      </c>
      <c r="G168" s="154">
        <f>F168+F168*$G$85</f>
        <v>0</v>
      </c>
      <c r="H168" s="154">
        <f>G168+G168*$G$85</f>
        <v>0</v>
      </c>
      <c r="I168" s="10"/>
      <c r="J168" s="153"/>
      <c r="K168" s="218"/>
      <c r="P168"/>
    </row>
    <row r="169" spans="4:8" s="10" customFormat="1" ht="13.5" customHeight="1">
      <c r="D169" s="253"/>
      <c r="E169" s="226"/>
      <c r="F169" s="226"/>
      <c r="G169" s="226"/>
      <c r="H169" s="226"/>
    </row>
    <row r="170" spans="2:8" s="1" customFormat="1" ht="16.5" customHeight="1">
      <c r="B170" s="204" t="s">
        <v>318</v>
      </c>
      <c r="D170" s="252"/>
      <c r="E170" s="230">
        <f>SUM(E171:E173)</f>
        <v>0</v>
      </c>
      <c r="F170" s="231">
        <f>SUM(F171:F173)</f>
        <v>0</v>
      </c>
      <c r="G170" s="231">
        <f>SUM(G171:G173)</f>
        <v>0</v>
      </c>
      <c r="H170" s="231">
        <f>SUM(H171:H173)</f>
        <v>0</v>
      </c>
    </row>
    <row r="171" spans="3:16" ht="12.75">
      <c r="C171" s="218"/>
      <c r="D171" s="257"/>
      <c r="F171" s="147"/>
      <c r="G171" s="10"/>
      <c r="H171" s="152"/>
      <c r="I171" s="10"/>
      <c r="J171" s="153"/>
      <c r="P171"/>
    </row>
    <row r="172" spans="1:16" ht="12.75">
      <c r="A172" s="1">
        <v>740</v>
      </c>
      <c r="B172" s="1" t="s">
        <v>291</v>
      </c>
      <c r="C172" s="1"/>
      <c r="D172" s="306"/>
      <c r="E172" s="154">
        <f>D172</f>
        <v>0</v>
      </c>
      <c r="F172" s="154">
        <f>E172*12</f>
        <v>0</v>
      </c>
      <c r="G172" s="154">
        <f>F172+F172*$G$85</f>
        <v>0</v>
      </c>
      <c r="H172" s="154">
        <f>G172+G172*$G$85</f>
        <v>0</v>
      </c>
      <c r="I172" s="10"/>
      <c r="J172" s="153"/>
      <c r="P172"/>
    </row>
    <row r="173" spans="6:16" ht="12.75">
      <c r="F173" s="147"/>
      <c r="G173" s="10"/>
      <c r="H173" s="152"/>
      <c r="I173" s="10"/>
      <c r="J173" s="153"/>
      <c r="P173"/>
    </row>
    <row r="174" spans="2:8" s="1" customFormat="1" ht="16.5" customHeight="1">
      <c r="B174" s="222" t="s">
        <v>53</v>
      </c>
      <c r="C174" s="223"/>
      <c r="D174" s="251"/>
      <c r="E174" s="251">
        <f>+E164+E170</f>
        <v>0</v>
      </c>
      <c r="F174" s="251">
        <f>+F164+F170</f>
        <v>0</v>
      </c>
      <c r="G174" s="251">
        <f>+G164+G170</f>
        <v>0</v>
      </c>
      <c r="H174" s="251">
        <f>+H164+H170</f>
        <v>0</v>
      </c>
    </row>
    <row r="175" spans="6:16" ht="12.75">
      <c r="F175" s="147"/>
      <c r="G175" s="10"/>
      <c r="H175" s="152"/>
      <c r="I175" s="10"/>
      <c r="J175" s="153"/>
      <c r="P175"/>
    </row>
    <row r="176" spans="5:16" ht="12.75">
      <c r="E176" s="153"/>
      <c r="G176" s="153"/>
      <c r="H176" s="153"/>
      <c r="I176" s="153"/>
      <c r="J176" s="153"/>
      <c r="P176"/>
    </row>
    <row r="177" spans="5:16" ht="12.75">
      <c r="E177" s="153"/>
      <c r="G177" s="153"/>
      <c r="H177" s="153"/>
      <c r="I177" s="153"/>
      <c r="J177" s="153"/>
      <c r="P177"/>
    </row>
    <row r="178" spans="1:10" ht="15.75">
      <c r="A178" s="203" t="s">
        <v>241</v>
      </c>
      <c r="D178" s="10"/>
      <c r="E178" s="153"/>
      <c r="F178" s="147"/>
      <c r="G178" s="10"/>
      <c r="H178" s="152"/>
      <c r="I178" s="10"/>
      <c r="J178" s="153"/>
    </row>
    <row r="179" spans="1:13" ht="12.75">
      <c r="A179" s="190"/>
      <c r="B179" s="1"/>
      <c r="C179" s="1"/>
      <c r="D179" s="7"/>
      <c r="E179" s="1"/>
      <c r="F179" s="191"/>
      <c r="G179" s="7"/>
      <c r="H179" s="192"/>
      <c r="I179" s="7"/>
      <c r="J179" s="1"/>
      <c r="K179" s="1"/>
      <c r="L179" s="1"/>
      <c r="M179" s="1"/>
    </row>
    <row r="180" spans="1:14" ht="12.75">
      <c r="A180" s="156" t="s">
        <v>0</v>
      </c>
      <c r="B180" s="219" t="s">
        <v>1</v>
      </c>
      <c r="C180" s="219" t="s">
        <v>2</v>
      </c>
      <c r="D180" s="219" t="s">
        <v>3</v>
      </c>
      <c r="E180" s="219" t="s">
        <v>4</v>
      </c>
      <c r="F180" s="219" t="s">
        <v>5</v>
      </c>
      <c r="G180" s="219" t="s">
        <v>6</v>
      </c>
      <c r="H180" s="219" t="s">
        <v>7</v>
      </c>
      <c r="I180" s="219" t="s">
        <v>8</v>
      </c>
      <c r="J180" s="219" t="s">
        <v>9</v>
      </c>
      <c r="K180" s="219" t="s">
        <v>10</v>
      </c>
      <c r="L180" s="219" t="s">
        <v>11</v>
      </c>
      <c r="M180" s="218"/>
      <c r="N180" s="147"/>
    </row>
    <row r="181" spans="1:14" ht="12.75">
      <c r="A181" s="317"/>
      <c r="B181" s="317"/>
      <c r="C181" s="317"/>
      <c r="D181" s="317"/>
      <c r="E181" s="317"/>
      <c r="F181" s="317"/>
      <c r="G181" s="317"/>
      <c r="H181" s="317"/>
      <c r="I181" s="317"/>
      <c r="J181" s="317"/>
      <c r="K181" s="317"/>
      <c r="L181" s="317"/>
      <c r="M181" s="220">
        <f>SUM(A181:L181)</f>
        <v>0</v>
      </c>
      <c r="N181" s="147"/>
    </row>
    <row r="182" spans="1:14" ht="12.75">
      <c r="A182" s="193">
        <f>$F$89*A181/100</f>
        <v>0</v>
      </c>
      <c r="B182" s="193">
        <f aca="true" t="shared" si="2" ref="B182:G182">$F$89*B181/100</f>
        <v>0</v>
      </c>
      <c r="C182" s="193">
        <f t="shared" si="2"/>
        <v>0</v>
      </c>
      <c r="D182" s="193">
        <f t="shared" si="2"/>
        <v>0</v>
      </c>
      <c r="E182" s="193">
        <f t="shared" si="2"/>
        <v>0</v>
      </c>
      <c r="F182" s="193">
        <f t="shared" si="2"/>
        <v>0</v>
      </c>
      <c r="G182" s="193">
        <f t="shared" si="2"/>
        <v>0</v>
      </c>
      <c r="H182" s="193">
        <f>$F$89*H181/100</f>
        <v>0</v>
      </c>
      <c r="I182" s="193">
        <f>$F$89*I181/100</f>
        <v>0</v>
      </c>
      <c r="J182" s="193">
        <f>$F$89*J181/100</f>
        <v>0</v>
      </c>
      <c r="K182" s="193">
        <f>$F$89*K181/100</f>
        <v>0</v>
      </c>
      <c r="L182" s="193">
        <f>$F$89*L181/100</f>
        <v>0</v>
      </c>
      <c r="M182" s="193">
        <f>SUM(A182:G182)</f>
        <v>0</v>
      </c>
      <c r="N182" s="147"/>
    </row>
  </sheetData>
  <sheetProtection password="DC7B" sheet="1" formatCells="0"/>
  <mergeCells count="1">
    <mergeCell ref="H1:I1"/>
  </mergeCells>
  <conditionalFormatting sqref="M181">
    <cfRule type="cellIs" priority="1" dxfId="1" operator="equal" stopIfTrue="1">
      <formula>0</formula>
    </cfRule>
  </conditionalFormatting>
  <printOptions/>
  <pageMargins left="0.7875" right="0.7875" top="1.0527777777777778" bottom="1.0527777777777778" header="0.7875" footer="0.7875"/>
  <pageSetup horizontalDpi="300" verticalDpi="300" orientation="portrait" paperSize="9" scale="79" r:id="rId3"/>
  <headerFooter alignWithMargins="0">
    <oddHeader>&amp;C&amp;"Georgia,Negrita"&amp;18TOMA DE DATOS</oddHeader>
    <oddFooter>&amp;R&amp;P/&amp;N</oddFooter>
  </headerFooter>
  <rowBreaks count="3" manualBreakCount="3">
    <brk id="65" max="255" man="1"/>
    <brk id="112" max="255" man="1"/>
    <brk id="159" max="255" man="1"/>
  </rowBreaks>
  <colBreaks count="1" manualBreakCount="1">
    <brk id="7" max="65535" man="1"/>
  </colBreaks>
  <legacyDrawing r:id="rId2"/>
</worksheet>
</file>

<file path=xl/worksheets/sheet10.xml><?xml version="1.0" encoding="utf-8"?>
<worksheet xmlns="http://schemas.openxmlformats.org/spreadsheetml/2006/main" xmlns:r="http://schemas.openxmlformats.org/officeDocument/2006/relationships">
  <sheetPr transitionEvaluation="1"/>
  <dimension ref="A2:Y437"/>
  <sheetViews>
    <sheetView zoomScalePageLayoutView="0" workbookViewId="0" topLeftCell="A1">
      <selection activeCell="B12" sqref="B12"/>
    </sheetView>
  </sheetViews>
  <sheetFormatPr defaultColWidth="12.421875" defaultRowHeight="12.75"/>
  <cols>
    <col min="1" max="1" width="10.421875" style="68" customWidth="1"/>
    <col min="2" max="2" width="13.421875" style="68" customWidth="1"/>
    <col min="3" max="3" width="7.28125" style="68" customWidth="1"/>
    <col min="4" max="4" width="8.7109375" style="69" customWidth="1"/>
    <col min="5" max="5" width="11.421875" style="69" customWidth="1"/>
    <col min="6" max="6" width="13.8515625" style="69" customWidth="1"/>
    <col min="7" max="7" width="11.28125" style="69" customWidth="1"/>
    <col min="8" max="8" width="11.421875" style="69" bestFit="1" customWidth="1"/>
    <col min="9" max="9" width="12.57421875" style="69" customWidth="1"/>
    <col min="10" max="10" width="16.28125" style="68" customWidth="1"/>
    <col min="11" max="16384" width="12.421875" style="68" customWidth="1"/>
  </cols>
  <sheetData>
    <row r="1" ht="15.75" thickBot="1"/>
    <row r="2" spans="1:10" ht="21" thickTop="1">
      <c r="A2" s="140" t="s">
        <v>238</v>
      </c>
      <c r="B2" s="139"/>
      <c r="C2" s="139"/>
      <c r="D2" s="138"/>
      <c r="E2" s="138"/>
      <c r="F2" s="138"/>
      <c r="G2" s="138"/>
      <c r="H2" s="138"/>
      <c r="I2" s="137"/>
      <c r="J2" s="136"/>
    </row>
    <row r="3" spans="1:9" ht="15">
      <c r="A3" s="135" t="s">
        <v>237</v>
      </c>
      <c r="B3" s="134"/>
      <c r="C3" s="134"/>
      <c r="D3" s="133"/>
      <c r="E3" s="133"/>
      <c r="F3" s="133"/>
      <c r="G3" s="133"/>
      <c r="H3" s="133"/>
      <c r="I3" s="132"/>
    </row>
    <row r="4" spans="1:9" ht="15">
      <c r="A4" s="131" t="s">
        <v>236</v>
      </c>
      <c r="B4" s="126"/>
      <c r="C4" s="126"/>
      <c r="D4" s="125"/>
      <c r="E4" s="125"/>
      <c r="F4" s="125"/>
      <c r="G4" s="125"/>
      <c r="H4" s="125"/>
      <c r="I4" s="98"/>
    </row>
    <row r="5" spans="1:9" ht="15">
      <c r="A5" s="131"/>
      <c r="B5" s="126"/>
      <c r="C5" s="126"/>
      <c r="D5" s="125"/>
      <c r="E5" s="125"/>
      <c r="F5" s="125"/>
      <c r="G5" s="125"/>
      <c r="H5" s="125"/>
      <c r="I5" s="98"/>
    </row>
    <row r="6" spans="1:9" ht="15.75">
      <c r="A6" s="102"/>
      <c r="B6" s="130" t="s">
        <v>235</v>
      </c>
      <c r="C6" s="129"/>
      <c r="D6" s="128"/>
      <c r="E6" s="128"/>
      <c r="F6" s="128"/>
      <c r="G6" s="128"/>
      <c r="H6" s="127"/>
      <c r="I6" s="98"/>
    </row>
    <row r="7" spans="1:9" ht="15.75" thickBot="1">
      <c r="A7" s="102"/>
      <c r="B7" s="126"/>
      <c r="C7" s="126"/>
      <c r="D7" s="125"/>
      <c r="E7" s="125"/>
      <c r="F7" s="125"/>
      <c r="G7" s="125"/>
      <c r="H7" s="125"/>
      <c r="I7" s="98"/>
    </row>
    <row r="8" spans="1:9" ht="16.5" thickTop="1">
      <c r="A8" s="102"/>
      <c r="B8" s="124"/>
      <c r="C8" s="123" t="s">
        <v>234</v>
      </c>
      <c r="D8" s="122"/>
      <c r="E8" s="122"/>
      <c r="F8" s="122"/>
      <c r="G8" s="122"/>
      <c r="H8" s="121"/>
      <c r="I8" s="98"/>
    </row>
    <row r="9" spans="1:9" ht="15.75">
      <c r="A9" s="102"/>
      <c r="B9" s="120"/>
      <c r="C9" s="118" t="s">
        <v>233</v>
      </c>
      <c r="D9" s="117"/>
      <c r="E9" s="117"/>
      <c r="F9" s="117"/>
      <c r="G9" s="117"/>
      <c r="H9" s="116"/>
      <c r="I9" s="111"/>
    </row>
    <row r="10" spans="1:9" ht="15.75">
      <c r="A10" s="102"/>
      <c r="B10" s="119"/>
      <c r="C10" s="118" t="s">
        <v>232</v>
      </c>
      <c r="D10" s="117"/>
      <c r="E10" s="117"/>
      <c r="F10" s="117"/>
      <c r="G10" s="117"/>
      <c r="H10" s="116"/>
      <c r="I10" s="98"/>
    </row>
    <row r="11" spans="1:10" ht="16.5" thickBot="1">
      <c r="A11" s="102"/>
      <c r="B11" s="115"/>
      <c r="C11" s="114" t="s">
        <v>231</v>
      </c>
      <c r="D11" s="113"/>
      <c r="E11" s="113"/>
      <c r="F11" s="113"/>
      <c r="G11" s="113"/>
      <c r="H11" s="112"/>
      <c r="I11" s="111"/>
      <c r="J11" s="110"/>
    </row>
    <row r="12" spans="1:10" s="103" customFormat="1" ht="16.5" thickTop="1">
      <c r="A12" s="109"/>
      <c r="B12" s="108"/>
      <c r="C12" s="107"/>
      <c r="D12" s="106"/>
      <c r="E12" s="106"/>
      <c r="F12" s="106"/>
      <c r="G12" s="106"/>
      <c r="H12" s="106"/>
      <c r="I12" s="105"/>
      <c r="J12" s="104"/>
    </row>
    <row r="13" spans="1:9" ht="15">
      <c r="A13" s="102"/>
      <c r="B13" s="101"/>
      <c r="C13" s="100"/>
      <c r="D13" s="99"/>
      <c r="E13" s="99"/>
      <c r="F13" s="99"/>
      <c r="G13" s="99"/>
      <c r="H13" s="99"/>
      <c r="I13" s="98"/>
    </row>
    <row r="14" spans="1:16" ht="22.5">
      <c r="A14" s="97" t="s">
        <v>230</v>
      </c>
      <c r="B14" s="96" t="s">
        <v>229</v>
      </c>
      <c r="C14" s="96" t="s">
        <v>228</v>
      </c>
      <c r="D14" s="95" t="s">
        <v>215</v>
      </c>
      <c r="E14" s="95" t="s">
        <v>227</v>
      </c>
      <c r="F14" s="95" t="s">
        <v>226</v>
      </c>
      <c r="G14" s="95" t="s">
        <v>225</v>
      </c>
      <c r="H14" s="95" t="s">
        <v>224</v>
      </c>
      <c r="I14" s="94" t="s">
        <v>223</v>
      </c>
      <c r="K14" s="88"/>
      <c r="L14" s="88"/>
      <c r="M14" s="88"/>
      <c r="N14" s="88"/>
      <c r="O14" s="88"/>
      <c r="P14" s="88"/>
    </row>
    <row r="15" spans="1:25" ht="23.25" thickBot="1">
      <c r="A15" s="93" t="s">
        <v>222</v>
      </c>
      <c r="B15" s="92" t="s">
        <v>221</v>
      </c>
      <c r="C15" s="91" t="s">
        <v>220</v>
      </c>
      <c r="D15" s="90" t="s">
        <v>219</v>
      </c>
      <c r="E15" s="90" t="s">
        <v>218</v>
      </c>
      <c r="F15" s="90" t="s">
        <v>217</v>
      </c>
      <c r="G15" s="90" t="s">
        <v>216</v>
      </c>
      <c r="H15" s="90" t="s">
        <v>215</v>
      </c>
      <c r="I15" s="89" t="s">
        <v>214</v>
      </c>
      <c r="J15" s="145" t="s">
        <v>246</v>
      </c>
      <c r="K15" s="145" t="s">
        <v>55</v>
      </c>
      <c r="L15" s="145" t="s">
        <v>307</v>
      </c>
      <c r="M15" s="88"/>
      <c r="N15" s="88"/>
      <c r="O15" s="88"/>
      <c r="P15" s="88"/>
      <c r="Q15" s="88"/>
      <c r="R15" s="88"/>
      <c r="S15" s="88"/>
      <c r="T15" s="88"/>
      <c r="U15" s="88"/>
      <c r="V15" s="88"/>
      <c r="W15" s="88"/>
      <c r="X15" s="88"/>
      <c r="Y15" s="88"/>
    </row>
    <row r="16" spans="1:9" ht="15.75" thickTop="1">
      <c r="A16" s="87">
        <f>B9</f>
        <v>0</v>
      </c>
      <c r="B16" s="86"/>
      <c r="C16" s="85">
        <v>0</v>
      </c>
      <c r="D16" s="84">
        <v>0</v>
      </c>
      <c r="E16" s="84">
        <f>B11*B10</f>
        <v>0</v>
      </c>
      <c r="F16" s="84">
        <f>B8</f>
        <v>0</v>
      </c>
      <c r="G16" s="84" t="e">
        <f>PMT(A16/100/$B$11,E16,-F16)</f>
        <v>#DIV/0!</v>
      </c>
      <c r="H16" s="84">
        <f aca="true" t="shared" si="0" ref="H16:H47">IF(ISERR(+F16*A16/$B$11/100)=1,0,F16*A16/$B$11/100)</f>
        <v>0</v>
      </c>
      <c r="I16" s="83">
        <f aca="true" t="shared" si="1" ref="I16:I47">IF(ISERR(+G16-H16)=1,0,G16-H16)</f>
        <v>0</v>
      </c>
    </row>
    <row r="17" spans="1:9" ht="15">
      <c r="A17" s="81">
        <f aca="true" t="shared" si="2" ref="A17:A48">A16</f>
        <v>0</v>
      </c>
      <c r="B17" s="80"/>
      <c r="C17" s="79">
        <f>+C16</f>
        <v>0</v>
      </c>
      <c r="D17" s="77">
        <v>1</v>
      </c>
      <c r="E17" s="78" t="e">
        <f aca="true" t="shared" si="3" ref="E17:E48">(-LOG(1-((F17-B17)*A17/100/$B$11/G16))/(LOG(1+(A17/$B$11/100)))*(C17&lt;&gt;0))+(E16-1)*(C17=0)</f>
        <v>#DIV/0!</v>
      </c>
      <c r="F17" s="77">
        <f aca="true" t="shared" si="4" ref="F17:F48">(F16-I16-B16)*(E16&gt;1)</f>
        <v>0</v>
      </c>
      <c r="G17" s="77" t="e">
        <f aca="true" t="shared" si="5" ref="G17:G48">PMT(A17/100/$B$11,E17,-F17)*(C17=0)+G16*(C17&lt;&gt;0)</f>
        <v>#DIV/0!</v>
      </c>
      <c r="H17" s="77">
        <f t="shared" si="0"/>
        <v>0</v>
      </c>
      <c r="I17" s="76">
        <f t="shared" si="1"/>
        <v>0</v>
      </c>
    </row>
    <row r="18" spans="1:9" ht="15">
      <c r="A18" s="81">
        <f t="shared" si="2"/>
        <v>0</v>
      </c>
      <c r="B18" s="80"/>
      <c r="C18" s="79">
        <f>+C17</f>
        <v>0</v>
      </c>
      <c r="D18" s="77">
        <v>2</v>
      </c>
      <c r="E18" s="78" t="e">
        <f t="shared" si="3"/>
        <v>#DIV/0!</v>
      </c>
      <c r="F18" s="77" t="e">
        <f t="shared" si="4"/>
        <v>#DIV/0!</v>
      </c>
      <c r="G18" s="77" t="e">
        <f t="shared" si="5"/>
        <v>#DIV/0!</v>
      </c>
      <c r="H18" s="77">
        <f t="shared" si="0"/>
        <v>0</v>
      </c>
      <c r="I18" s="76">
        <f t="shared" si="1"/>
        <v>0</v>
      </c>
    </row>
    <row r="19" spans="1:9" ht="15">
      <c r="A19" s="81">
        <f t="shared" si="2"/>
        <v>0</v>
      </c>
      <c r="B19" s="80"/>
      <c r="C19" s="79">
        <f>+C18</f>
        <v>0</v>
      </c>
      <c r="D19" s="77">
        <v>3</v>
      </c>
      <c r="E19" s="78" t="e">
        <f t="shared" si="3"/>
        <v>#DIV/0!</v>
      </c>
      <c r="F19" s="77" t="e">
        <f t="shared" si="4"/>
        <v>#DIV/0!</v>
      </c>
      <c r="G19" s="77" t="e">
        <f t="shared" si="5"/>
        <v>#DIV/0!</v>
      </c>
      <c r="H19" s="77">
        <f t="shared" si="0"/>
        <v>0</v>
      </c>
      <c r="I19" s="76">
        <f t="shared" si="1"/>
        <v>0</v>
      </c>
    </row>
    <row r="20" spans="1:9" ht="15">
      <c r="A20" s="81">
        <f t="shared" si="2"/>
        <v>0</v>
      </c>
      <c r="B20" s="80"/>
      <c r="C20" s="79">
        <f>+C19</f>
        <v>0</v>
      </c>
      <c r="D20" s="77">
        <v>4</v>
      </c>
      <c r="E20" s="78" t="e">
        <f t="shared" si="3"/>
        <v>#DIV/0!</v>
      </c>
      <c r="F20" s="77" t="e">
        <f t="shared" si="4"/>
        <v>#DIV/0!</v>
      </c>
      <c r="G20" s="77" t="e">
        <f t="shared" si="5"/>
        <v>#DIV/0!</v>
      </c>
      <c r="H20" s="77">
        <f t="shared" si="0"/>
        <v>0</v>
      </c>
      <c r="I20" s="76">
        <f t="shared" si="1"/>
        <v>0</v>
      </c>
    </row>
    <row r="21" spans="1:9" ht="15">
      <c r="A21" s="81">
        <f t="shared" si="2"/>
        <v>0</v>
      </c>
      <c r="B21" s="80"/>
      <c r="C21" s="79">
        <f>+C20</f>
        <v>0</v>
      </c>
      <c r="D21" s="77">
        <v>5</v>
      </c>
      <c r="E21" s="78" t="e">
        <f t="shared" si="3"/>
        <v>#DIV/0!</v>
      </c>
      <c r="F21" s="77" t="e">
        <f t="shared" si="4"/>
        <v>#DIV/0!</v>
      </c>
      <c r="G21" s="77" t="e">
        <f t="shared" si="5"/>
        <v>#DIV/0!</v>
      </c>
      <c r="H21" s="77">
        <f t="shared" si="0"/>
        <v>0</v>
      </c>
      <c r="I21" s="76">
        <f t="shared" si="1"/>
        <v>0</v>
      </c>
    </row>
    <row r="22" spans="1:9" ht="15">
      <c r="A22" s="81">
        <f t="shared" si="2"/>
        <v>0</v>
      </c>
      <c r="B22" s="80"/>
      <c r="C22" s="79">
        <v>0</v>
      </c>
      <c r="D22" s="77">
        <v>6</v>
      </c>
      <c r="E22" s="78" t="e">
        <f t="shared" si="3"/>
        <v>#DIV/0!</v>
      </c>
      <c r="F22" s="77" t="e">
        <f t="shared" si="4"/>
        <v>#DIV/0!</v>
      </c>
      <c r="G22" s="77" t="e">
        <f t="shared" si="5"/>
        <v>#DIV/0!</v>
      </c>
      <c r="H22" s="77">
        <f t="shared" si="0"/>
        <v>0</v>
      </c>
      <c r="I22" s="76">
        <f t="shared" si="1"/>
        <v>0</v>
      </c>
    </row>
    <row r="23" spans="1:9" ht="15.75">
      <c r="A23" s="81">
        <f t="shared" si="2"/>
        <v>0</v>
      </c>
      <c r="B23" s="82"/>
      <c r="C23" s="79">
        <f aca="true" t="shared" si="6" ref="C23:C54">+C22</f>
        <v>0</v>
      </c>
      <c r="D23" s="77">
        <v>7</v>
      </c>
      <c r="E23" s="78" t="e">
        <f t="shared" si="3"/>
        <v>#DIV/0!</v>
      </c>
      <c r="F23" s="77" t="e">
        <f t="shared" si="4"/>
        <v>#DIV/0!</v>
      </c>
      <c r="G23" s="77" t="e">
        <f t="shared" si="5"/>
        <v>#DIV/0!</v>
      </c>
      <c r="H23" s="77">
        <f t="shared" si="0"/>
        <v>0</v>
      </c>
      <c r="I23" s="76">
        <f t="shared" si="1"/>
        <v>0</v>
      </c>
    </row>
    <row r="24" spans="1:9" ht="15">
      <c r="A24" s="81">
        <f t="shared" si="2"/>
        <v>0</v>
      </c>
      <c r="B24" s="80"/>
      <c r="C24" s="79">
        <f t="shared" si="6"/>
        <v>0</v>
      </c>
      <c r="D24" s="77">
        <v>8</v>
      </c>
      <c r="E24" s="78" t="e">
        <f t="shared" si="3"/>
        <v>#DIV/0!</v>
      </c>
      <c r="F24" s="77" t="e">
        <f t="shared" si="4"/>
        <v>#DIV/0!</v>
      </c>
      <c r="G24" s="77" t="e">
        <f t="shared" si="5"/>
        <v>#DIV/0!</v>
      </c>
      <c r="H24" s="77">
        <f t="shared" si="0"/>
        <v>0</v>
      </c>
      <c r="I24" s="76">
        <f t="shared" si="1"/>
        <v>0</v>
      </c>
    </row>
    <row r="25" spans="1:9" ht="15">
      <c r="A25" s="81">
        <f t="shared" si="2"/>
        <v>0</v>
      </c>
      <c r="B25" s="80"/>
      <c r="C25" s="79">
        <f t="shared" si="6"/>
        <v>0</v>
      </c>
      <c r="D25" s="77">
        <v>9</v>
      </c>
      <c r="E25" s="78" t="e">
        <f t="shared" si="3"/>
        <v>#DIV/0!</v>
      </c>
      <c r="F25" s="77" t="e">
        <f t="shared" si="4"/>
        <v>#DIV/0!</v>
      </c>
      <c r="G25" s="77" t="e">
        <f t="shared" si="5"/>
        <v>#DIV/0!</v>
      </c>
      <c r="H25" s="77">
        <f t="shared" si="0"/>
        <v>0</v>
      </c>
      <c r="I25" s="76">
        <f t="shared" si="1"/>
        <v>0</v>
      </c>
    </row>
    <row r="26" spans="1:9" ht="15">
      <c r="A26" s="81">
        <f t="shared" si="2"/>
        <v>0</v>
      </c>
      <c r="B26" s="80"/>
      <c r="C26" s="79">
        <f t="shared" si="6"/>
        <v>0</v>
      </c>
      <c r="D26" s="77">
        <v>10</v>
      </c>
      <c r="E26" s="78" t="e">
        <f t="shared" si="3"/>
        <v>#DIV/0!</v>
      </c>
      <c r="F26" s="77" t="e">
        <f t="shared" si="4"/>
        <v>#DIV/0!</v>
      </c>
      <c r="G26" s="77" t="e">
        <f t="shared" si="5"/>
        <v>#DIV/0!</v>
      </c>
      <c r="H26" s="77">
        <f t="shared" si="0"/>
        <v>0</v>
      </c>
      <c r="I26" s="76">
        <f t="shared" si="1"/>
        <v>0</v>
      </c>
    </row>
    <row r="27" spans="1:9" ht="15">
      <c r="A27" s="81">
        <f t="shared" si="2"/>
        <v>0</v>
      </c>
      <c r="B27" s="80"/>
      <c r="C27" s="79">
        <f t="shared" si="6"/>
        <v>0</v>
      </c>
      <c r="D27" s="77">
        <v>11</v>
      </c>
      <c r="E27" s="78" t="e">
        <f t="shared" si="3"/>
        <v>#DIV/0!</v>
      </c>
      <c r="F27" s="77" t="e">
        <f t="shared" si="4"/>
        <v>#DIV/0!</v>
      </c>
      <c r="G27" s="77" t="e">
        <f t="shared" si="5"/>
        <v>#DIV/0!</v>
      </c>
      <c r="H27" s="77">
        <f t="shared" si="0"/>
        <v>0</v>
      </c>
      <c r="I27" s="76">
        <f t="shared" si="1"/>
        <v>0</v>
      </c>
    </row>
    <row r="28" spans="1:12" ht="15">
      <c r="A28" s="81">
        <f t="shared" si="2"/>
        <v>0</v>
      </c>
      <c r="B28" s="80"/>
      <c r="C28" s="79">
        <f t="shared" si="6"/>
        <v>0</v>
      </c>
      <c r="D28" s="77">
        <v>12</v>
      </c>
      <c r="E28" s="78" t="e">
        <f t="shared" si="3"/>
        <v>#DIV/0!</v>
      </c>
      <c r="F28" s="77" t="e">
        <f t="shared" si="4"/>
        <v>#DIV/0!</v>
      </c>
      <c r="G28" s="77" t="e">
        <f t="shared" si="5"/>
        <v>#DIV/0!</v>
      </c>
      <c r="H28" s="77">
        <f t="shared" si="0"/>
        <v>0</v>
      </c>
      <c r="I28" s="76">
        <f t="shared" si="1"/>
        <v>0</v>
      </c>
      <c r="J28" s="68">
        <f>SUM(H16:H27)</f>
        <v>0</v>
      </c>
      <c r="K28" s="68">
        <f>SUM(I16:I27)</f>
        <v>0</v>
      </c>
      <c r="L28" s="68">
        <f>+J28+K28</f>
        <v>0</v>
      </c>
    </row>
    <row r="29" spans="1:9" ht="15">
      <c r="A29" s="81">
        <f t="shared" si="2"/>
        <v>0</v>
      </c>
      <c r="B29" s="80"/>
      <c r="C29" s="79">
        <f t="shared" si="6"/>
        <v>0</v>
      </c>
      <c r="D29" s="77">
        <v>13</v>
      </c>
      <c r="E29" s="78" t="e">
        <f t="shared" si="3"/>
        <v>#DIV/0!</v>
      </c>
      <c r="F29" s="77" t="e">
        <f t="shared" si="4"/>
        <v>#DIV/0!</v>
      </c>
      <c r="G29" s="77" t="e">
        <f t="shared" si="5"/>
        <v>#DIV/0!</v>
      </c>
      <c r="H29" s="77">
        <f t="shared" si="0"/>
        <v>0</v>
      </c>
      <c r="I29" s="76">
        <f t="shared" si="1"/>
        <v>0</v>
      </c>
    </row>
    <row r="30" spans="1:9" ht="15">
      <c r="A30" s="81">
        <f t="shared" si="2"/>
        <v>0</v>
      </c>
      <c r="B30" s="80"/>
      <c r="C30" s="79">
        <f t="shared" si="6"/>
        <v>0</v>
      </c>
      <c r="D30" s="77">
        <v>14</v>
      </c>
      <c r="E30" s="78" t="e">
        <f t="shared" si="3"/>
        <v>#DIV/0!</v>
      </c>
      <c r="F30" s="77" t="e">
        <f t="shared" si="4"/>
        <v>#DIV/0!</v>
      </c>
      <c r="G30" s="77" t="e">
        <f t="shared" si="5"/>
        <v>#DIV/0!</v>
      </c>
      <c r="H30" s="77">
        <f t="shared" si="0"/>
        <v>0</v>
      </c>
      <c r="I30" s="76">
        <f t="shared" si="1"/>
        <v>0</v>
      </c>
    </row>
    <row r="31" spans="1:9" ht="15">
      <c r="A31" s="81">
        <f t="shared" si="2"/>
        <v>0</v>
      </c>
      <c r="B31" s="80"/>
      <c r="C31" s="79">
        <f t="shared" si="6"/>
        <v>0</v>
      </c>
      <c r="D31" s="77">
        <v>15</v>
      </c>
      <c r="E31" s="78" t="e">
        <f t="shared" si="3"/>
        <v>#DIV/0!</v>
      </c>
      <c r="F31" s="77" t="e">
        <f t="shared" si="4"/>
        <v>#DIV/0!</v>
      </c>
      <c r="G31" s="77" t="e">
        <f t="shared" si="5"/>
        <v>#DIV/0!</v>
      </c>
      <c r="H31" s="77">
        <f t="shared" si="0"/>
        <v>0</v>
      </c>
      <c r="I31" s="76">
        <f t="shared" si="1"/>
        <v>0</v>
      </c>
    </row>
    <row r="32" spans="1:9" ht="15">
      <c r="A32" s="81">
        <f t="shared" si="2"/>
        <v>0</v>
      </c>
      <c r="B32" s="80"/>
      <c r="C32" s="79">
        <f t="shared" si="6"/>
        <v>0</v>
      </c>
      <c r="D32" s="77">
        <v>16</v>
      </c>
      <c r="E32" s="78" t="e">
        <f t="shared" si="3"/>
        <v>#DIV/0!</v>
      </c>
      <c r="F32" s="77" t="e">
        <f t="shared" si="4"/>
        <v>#DIV/0!</v>
      </c>
      <c r="G32" s="77" t="e">
        <f t="shared" si="5"/>
        <v>#DIV/0!</v>
      </c>
      <c r="H32" s="77">
        <f t="shared" si="0"/>
        <v>0</v>
      </c>
      <c r="I32" s="76">
        <f t="shared" si="1"/>
        <v>0</v>
      </c>
    </row>
    <row r="33" spans="1:9" ht="15.75">
      <c r="A33" s="81">
        <f t="shared" si="2"/>
        <v>0</v>
      </c>
      <c r="B33" s="82"/>
      <c r="C33" s="79">
        <f t="shared" si="6"/>
        <v>0</v>
      </c>
      <c r="D33" s="77">
        <v>17</v>
      </c>
      <c r="E33" s="78" t="e">
        <f t="shared" si="3"/>
        <v>#DIV/0!</v>
      </c>
      <c r="F33" s="77" t="e">
        <f t="shared" si="4"/>
        <v>#DIV/0!</v>
      </c>
      <c r="G33" s="77" t="e">
        <f t="shared" si="5"/>
        <v>#DIV/0!</v>
      </c>
      <c r="H33" s="77">
        <f t="shared" si="0"/>
        <v>0</v>
      </c>
      <c r="I33" s="76">
        <f t="shared" si="1"/>
        <v>0</v>
      </c>
    </row>
    <row r="34" spans="1:9" ht="15">
      <c r="A34" s="81">
        <f t="shared" si="2"/>
        <v>0</v>
      </c>
      <c r="B34" s="80"/>
      <c r="C34" s="79">
        <f t="shared" si="6"/>
        <v>0</v>
      </c>
      <c r="D34" s="77">
        <v>18</v>
      </c>
      <c r="E34" s="78" t="e">
        <f t="shared" si="3"/>
        <v>#DIV/0!</v>
      </c>
      <c r="F34" s="77" t="e">
        <f t="shared" si="4"/>
        <v>#DIV/0!</v>
      </c>
      <c r="G34" s="77" t="e">
        <f t="shared" si="5"/>
        <v>#DIV/0!</v>
      </c>
      <c r="H34" s="77">
        <f t="shared" si="0"/>
        <v>0</v>
      </c>
      <c r="I34" s="76">
        <f t="shared" si="1"/>
        <v>0</v>
      </c>
    </row>
    <row r="35" spans="1:9" ht="15">
      <c r="A35" s="81">
        <f t="shared" si="2"/>
        <v>0</v>
      </c>
      <c r="B35" s="80"/>
      <c r="C35" s="79">
        <f t="shared" si="6"/>
        <v>0</v>
      </c>
      <c r="D35" s="77">
        <v>19</v>
      </c>
      <c r="E35" s="78" t="e">
        <f t="shared" si="3"/>
        <v>#DIV/0!</v>
      </c>
      <c r="F35" s="77" t="e">
        <f t="shared" si="4"/>
        <v>#DIV/0!</v>
      </c>
      <c r="G35" s="77" t="e">
        <f t="shared" si="5"/>
        <v>#DIV/0!</v>
      </c>
      <c r="H35" s="77">
        <f t="shared" si="0"/>
        <v>0</v>
      </c>
      <c r="I35" s="76">
        <f t="shared" si="1"/>
        <v>0</v>
      </c>
    </row>
    <row r="36" spans="1:9" ht="15.75">
      <c r="A36" s="81">
        <f t="shared" si="2"/>
        <v>0</v>
      </c>
      <c r="B36" s="82"/>
      <c r="C36" s="79">
        <f t="shared" si="6"/>
        <v>0</v>
      </c>
      <c r="D36" s="77">
        <v>20</v>
      </c>
      <c r="E36" s="78" t="e">
        <f t="shared" si="3"/>
        <v>#DIV/0!</v>
      </c>
      <c r="F36" s="77" t="e">
        <f t="shared" si="4"/>
        <v>#DIV/0!</v>
      </c>
      <c r="G36" s="77" t="e">
        <f t="shared" si="5"/>
        <v>#DIV/0!</v>
      </c>
      <c r="H36" s="77">
        <f t="shared" si="0"/>
        <v>0</v>
      </c>
      <c r="I36" s="76">
        <f t="shared" si="1"/>
        <v>0</v>
      </c>
    </row>
    <row r="37" spans="1:9" ht="15">
      <c r="A37" s="81">
        <f t="shared" si="2"/>
        <v>0</v>
      </c>
      <c r="B37" s="80"/>
      <c r="C37" s="79">
        <f t="shared" si="6"/>
        <v>0</v>
      </c>
      <c r="D37" s="77">
        <v>21</v>
      </c>
      <c r="E37" s="78" t="e">
        <f t="shared" si="3"/>
        <v>#DIV/0!</v>
      </c>
      <c r="F37" s="77" t="e">
        <f t="shared" si="4"/>
        <v>#DIV/0!</v>
      </c>
      <c r="G37" s="77" t="e">
        <f t="shared" si="5"/>
        <v>#DIV/0!</v>
      </c>
      <c r="H37" s="77">
        <f t="shared" si="0"/>
        <v>0</v>
      </c>
      <c r="I37" s="76">
        <f t="shared" si="1"/>
        <v>0</v>
      </c>
    </row>
    <row r="38" spans="1:9" ht="15">
      <c r="A38" s="81">
        <f t="shared" si="2"/>
        <v>0</v>
      </c>
      <c r="B38" s="80"/>
      <c r="C38" s="79">
        <f t="shared" si="6"/>
        <v>0</v>
      </c>
      <c r="D38" s="77">
        <v>22</v>
      </c>
      <c r="E38" s="78" t="e">
        <f t="shared" si="3"/>
        <v>#DIV/0!</v>
      </c>
      <c r="F38" s="77" t="e">
        <f t="shared" si="4"/>
        <v>#DIV/0!</v>
      </c>
      <c r="G38" s="77" t="e">
        <f t="shared" si="5"/>
        <v>#DIV/0!</v>
      </c>
      <c r="H38" s="77">
        <f t="shared" si="0"/>
        <v>0</v>
      </c>
      <c r="I38" s="76">
        <f t="shared" si="1"/>
        <v>0</v>
      </c>
    </row>
    <row r="39" spans="1:9" ht="15">
      <c r="A39" s="81">
        <f t="shared" si="2"/>
        <v>0</v>
      </c>
      <c r="B39" s="80"/>
      <c r="C39" s="79">
        <f t="shared" si="6"/>
        <v>0</v>
      </c>
      <c r="D39" s="77">
        <v>23</v>
      </c>
      <c r="E39" s="78" t="e">
        <f t="shared" si="3"/>
        <v>#DIV/0!</v>
      </c>
      <c r="F39" s="77" t="e">
        <f t="shared" si="4"/>
        <v>#DIV/0!</v>
      </c>
      <c r="G39" s="77" t="e">
        <f t="shared" si="5"/>
        <v>#DIV/0!</v>
      </c>
      <c r="H39" s="77">
        <f t="shared" si="0"/>
        <v>0</v>
      </c>
      <c r="I39" s="76">
        <f t="shared" si="1"/>
        <v>0</v>
      </c>
    </row>
    <row r="40" spans="1:12" ht="15">
      <c r="A40" s="81">
        <f t="shared" si="2"/>
        <v>0</v>
      </c>
      <c r="B40" s="80"/>
      <c r="C40" s="79">
        <f t="shared" si="6"/>
        <v>0</v>
      </c>
      <c r="D40" s="77">
        <v>24</v>
      </c>
      <c r="E40" s="78" t="e">
        <f t="shared" si="3"/>
        <v>#DIV/0!</v>
      </c>
      <c r="F40" s="77" t="e">
        <f t="shared" si="4"/>
        <v>#DIV/0!</v>
      </c>
      <c r="G40" s="77" t="e">
        <f t="shared" si="5"/>
        <v>#DIV/0!</v>
      </c>
      <c r="H40" s="77">
        <f t="shared" si="0"/>
        <v>0</v>
      </c>
      <c r="I40" s="76">
        <f t="shared" si="1"/>
        <v>0</v>
      </c>
      <c r="J40" s="68">
        <f>SUM(H28:H39)</f>
        <v>0</v>
      </c>
      <c r="K40" s="68">
        <f>SUM(I28:I39)</f>
        <v>0</v>
      </c>
      <c r="L40" s="68">
        <f>+J40+K40</f>
        <v>0</v>
      </c>
    </row>
    <row r="41" spans="1:9" ht="15">
      <c r="A41" s="81">
        <f t="shared" si="2"/>
        <v>0</v>
      </c>
      <c r="B41" s="80"/>
      <c r="C41" s="79">
        <f t="shared" si="6"/>
        <v>0</v>
      </c>
      <c r="D41" s="77">
        <v>25</v>
      </c>
      <c r="E41" s="78" t="e">
        <f t="shared" si="3"/>
        <v>#DIV/0!</v>
      </c>
      <c r="F41" s="77" t="e">
        <f t="shared" si="4"/>
        <v>#DIV/0!</v>
      </c>
      <c r="G41" s="77" t="e">
        <f t="shared" si="5"/>
        <v>#DIV/0!</v>
      </c>
      <c r="H41" s="77">
        <f t="shared" si="0"/>
        <v>0</v>
      </c>
      <c r="I41" s="76">
        <f t="shared" si="1"/>
        <v>0</v>
      </c>
    </row>
    <row r="42" spans="1:9" ht="15">
      <c r="A42" s="81">
        <f t="shared" si="2"/>
        <v>0</v>
      </c>
      <c r="B42" s="80"/>
      <c r="C42" s="79">
        <f t="shared" si="6"/>
        <v>0</v>
      </c>
      <c r="D42" s="77">
        <v>26</v>
      </c>
      <c r="E42" s="78" t="e">
        <f t="shared" si="3"/>
        <v>#DIV/0!</v>
      </c>
      <c r="F42" s="77" t="e">
        <f t="shared" si="4"/>
        <v>#DIV/0!</v>
      </c>
      <c r="G42" s="77" t="e">
        <f t="shared" si="5"/>
        <v>#DIV/0!</v>
      </c>
      <c r="H42" s="77">
        <f t="shared" si="0"/>
        <v>0</v>
      </c>
      <c r="I42" s="76">
        <f t="shared" si="1"/>
        <v>0</v>
      </c>
    </row>
    <row r="43" spans="1:9" ht="15">
      <c r="A43" s="81">
        <f t="shared" si="2"/>
        <v>0</v>
      </c>
      <c r="B43" s="80"/>
      <c r="C43" s="79">
        <f t="shared" si="6"/>
        <v>0</v>
      </c>
      <c r="D43" s="77">
        <v>27</v>
      </c>
      <c r="E43" s="78" t="e">
        <f t="shared" si="3"/>
        <v>#DIV/0!</v>
      </c>
      <c r="F43" s="77" t="e">
        <f t="shared" si="4"/>
        <v>#DIV/0!</v>
      </c>
      <c r="G43" s="77" t="e">
        <f t="shared" si="5"/>
        <v>#DIV/0!</v>
      </c>
      <c r="H43" s="77">
        <f t="shared" si="0"/>
        <v>0</v>
      </c>
      <c r="I43" s="76">
        <f t="shared" si="1"/>
        <v>0</v>
      </c>
    </row>
    <row r="44" spans="1:9" ht="15">
      <c r="A44" s="81">
        <f t="shared" si="2"/>
        <v>0</v>
      </c>
      <c r="B44" s="80"/>
      <c r="C44" s="79">
        <f t="shared" si="6"/>
        <v>0</v>
      </c>
      <c r="D44" s="77">
        <v>28</v>
      </c>
      <c r="E44" s="78" t="e">
        <f t="shared" si="3"/>
        <v>#DIV/0!</v>
      </c>
      <c r="F44" s="77" t="e">
        <f t="shared" si="4"/>
        <v>#DIV/0!</v>
      </c>
      <c r="G44" s="77" t="e">
        <f t="shared" si="5"/>
        <v>#DIV/0!</v>
      </c>
      <c r="H44" s="77">
        <f t="shared" si="0"/>
        <v>0</v>
      </c>
      <c r="I44" s="76">
        <f t="shared" si="1"/>
        <v>0</v>
      </c>
    </row>
    <row r="45" spans="1:9" ht="15">
      <c r="A45" s="81">
        <f t="shared" si="2"/>
        <v>0</v>
      </c>
      <c r="B45" s="80"/>
      <c r="C45" s="79">
        <f t="shared" si="6"/>
        <v>0</v>
      </c>
      <c r="D45" s="77">
        <v>29</v>
      </c>
      <c r="E45" s="78" t="e">
        <f t="shared" si="3"/>
        <v>#DIV/0!</v>
      </c>
      <c r="F45" s="77" t="e">
        <f t="shared" si="4"/>
        <v>#DIV/0!</v>
      </c>
      <c r="G45" s="77" t="e">
        <f t="shared" si="5"/>
        <v>#DIV/0!</v>
      </c>
      <c r="H45" s="77">
        <f t="shared" si="0"/>
        <v>0</v>
      </c>
      <c r="I45" s="76">
        <f t="shared" si="1"/>
        <v>0</v>
      </c>
    </row>
    <row r="46" spans="1:9" ht="15.75">
      <c r="A46" s="81">
        <f t="shared" si="2"/>
        <v>0</v>
      </c>
      <c r="B46" s="82"/>
      <c r="C46" s="79">
        <f t="shared" si="6"/>
        <v>0</v>
      </c>
      <c r="D46" s="77">
        <v>30</v>
      </c>
      <c r="E46" s="78" t="e">
        <f t="shared" si="3"/>
        <v>#DIV/0!</v>
      </c>
      <c r="F46" s="77" t="e">
        <f t="shared" si="4"/>
        <v>#DIV/0!</v>
      </c>
      <c r="G46" s="77" t="e">
        <f t="shared" si="5"/>
        <v>#DIV/0!</v>
      </c>
      <c r="H46" s="77">
        <f t="shared" si="0"/>
        <v>0</v>
      </c>
      <c r="I46" s="76">
        <f t="shared" si="1"/>
        <v>0</v>
      </c>
    </row>
    <row r="47" spans="1:9" ht="15.75">
      <c r="A47" s="81">
        <f t="shared" si="2"/>
        <v>0</v>
      </c>
      <c r="B47" s="82"/>
      <c r="C47" s="79">
        <f t="shared" si="6"/>
        <v>0</v>
      </c>
      <c r="D47" s="77">
        <v>31</v>
      </c>
      <c r="E47" s="78" t="e">
        <f t="shared" si="3"/>
        <v>#DIV/0!</v>
      </c>
      <c r="F47" s="77" t="e">
        <f t="shared" si="4"/>
        <v>#DIV/0!</v>
      </c>
      <c r="G47" s="77" t="e">
        <f t="shared" si="5"/>
        <v>#DIV/0!</v>
      </c>
      <c r="H47" s="77">
        <f t="shared" si="0"/>
        <v>0</v>
      </c>
      <c r="I47" s="76">
        <f t="shared" si="1"/>
        <v>0</v>
      </c>
    </row>
    <row r="48" spans="1:9" ht="15.75">
      <c r="A48" s="81">
        <f t="shared" si="2"/>
        <v>0</v>
      </c>
      <c r="B48" s="82"/>
      <c r="C48" s="79">
        <f t="shared" si="6"/>
        <v>0</v>
      </c>
      <c r="D48" s="77">
        <v>32</v>
      </c>
      <c r="E48" s="78" t="e">
        <f t="shared" si="3"/>
        <v>#DIV/0!</v>
      </c>
      <c r="F48" s="77" t="e">
        <f t="shared" si="4"/>
        <v>#DIV/0!</v>
      </c>
      <c r="G48" s="77" t="e">
        <f t="shared" si="5"/>
        <v>#DIV/0!</v>
      </c>
      <c r="H48" s="77">
        <f aca="true" t="shared" si="7" ref="H48:H79">IF(ISERR(+F48*A48/$B$11/100)=1,0,F48*A48/$B$11/100)</f>
        <v>0</v>
      </c>
      <c r="I48" s="76">
        <f aca="true" t="shared" si="8" ref="I48:I79">IF(ISERR(+G48-H48)=1,0,G48-H48)</f>
        <v>0</v>
      </c>
    </row>
    <row r="49" spans="1:9" ht="15">
      <c r="A49" s="81">
        <f aca="true" t="shared" si="9" ref="A49:A80">A48</f>
        <v>0</v>
      </c>
      <c r="B49" s="80"/>
      <c r="C49" s="79">
        <f t="shared" si="6"/>
        <v>0</v>
      </c>
      <c r="D49" s="77">
        <v>33</v>
      </c>
      <c r="E49" s="78" t="e">
        <f aca="true" t="shared" si="10" ref="E49:E80">(-LOG(1-((F49-B49)*A49/100/$B$11/G48))/(LOG(1+(A49/$B$11/100)))*(C49&lt;&gt;0))+(E48-1)*(C49=0)</f>
        <v>#DIV/0!</v>
      </c>
      <c r="F49" s="77" t="e">
        <f aca="true" t="shared" si="11" ref="F49:F80">(F48-I48-B48)*(E48&gt;1)</f>
        <v>#DIV/0!</v>
      </c>
      <c r="G49" s="77" t="e">
        <f aca="true" t="shared" si="12" ref="G49:G80">PMT(A49/100/$B$11,E49,-F49)*(C49=0)+G48*(C49&lt;&gt;0)</f>
        <v>#DIV/0!</v>
      </c>
      <c r="H49" s="77">
        <f t="shared" si="7"/>
        <v>0</v>
      </c>
      <c r="I49" s="76">
        <f t="shared" si="8"/>
        <v>0</v>
      </c>
    </row>
    <row r="50" spans="1:9" ht="15">
      <c r="A50" s="81">
        <f t="shared" si="9"/>
        <v>0</v>
      </c>
      <c r="B50" s="80"/>
      <c r="C50" s="79">
        <f t="shared" si="6"/>
        <v>0</v>
      </c>
      <c r="D50" s="77">
        <v>34</v>
      </c>
      <c r="E50" s="78" t="e">
        <f t="shared" si="10"/>
        <v>#DIV/0!</v>
      </c>
      <c r="F50" s="77" t="e">
        <f t="shared" si="11"/>
        <v>#DIV/0!</v>
      </c>
      <c r="G50" s="77" t="e">
        <f t="shared" si="12"/>
        <v>#DIV/0!</v>
      </c>
      <c r="H50" s="77">
        <f t="shared" si="7"/>
        <v>0</v>
      </c>
      <c r="I50" s="76">
        <f t="shared" si="8"/>
        <v>0</v>
      </c>
    </row>
    <row r="51" spans="1:9" ht="15">
      <c r="A51" s="81">
        <f t="shared" si="9"/>
        <v>0</v>
      </c>
      <c r="B51" s="80"/>
      <c r="C51" s="79">
        <f t="shared" si="6"/>
        <v>0</v>
      </c>
      <c r="D51" s="77">
        <v>35</v>
      </c>
      <c r="E51" s="78" t="e">
        <f t="shared" si="10"/>
        <v>#DIV/0!</v>
      </c>
      <c r="F51" s="77" t="e">
        <f t="shared" si="11"/>
        <v>#DIV/0!</v>
      </c>
      <c r="G51" s="77" t="e">
        <f t="shared" si="12"/>
        <v>#DIV/0!</v>
      </c>
      <c r="H51" s="77">
        <f t="shared" si="7"/>
        <v>0</v>
      </c>
      <c r="I51" s="76">
        <f t="shared" si="8"/>
        <v>0</v>
      </c>
    </row>
    <row r="52" spans="1:12" ht="15">
      <c r="A52" s="81">
        <f t="shared" si="9"/>
        <v>0</v>
      </c>
      <c r="B52" s="80"/>
      <c r="C52" s="79">
        <f t="shared" si="6"/>
        <v>0</v>
      </c>
      <c r="D52" s="77">
        <v>36</v>
      </c>
      <c r="E52" s="78" t="e">
        <f t="shared" si="10"/>
        <v>#DIV/0!</v>
      </c>
      <c r="F52" s="77" t="e">
        <f t="shared" si="11"/>
        <v>#DIV/0!</v>
      </c>
      <c r="G52" s="77" t="e">
        <f t="shared" si="12"/>
        <v>#DIV/0!</v>
      </c>
      <c r="H52" s="77">
        <f t="shared" si="7"/>
        <v>0</v>
      </c>
      <c r="I52" s="76">
        <f t="shared" si="8"/>
        <v>0</v>
      </c>
      <c r="J52" s="68">
        <f>SUM(H40:H51)</f>
        <v>0</v>
      </c>
      <c r="K52" s="68">
        <f>SUM(I40:I51)</f>
        <v>0</v>
      </c>
      <c r="L52" s="68">
        <f>+J52+K52</f>
        <v>0</v>
      </c>
    </row>
    <row r="53" spans="1:9" ht="15">
      <c r="A53" s="81">
        <f t="shared" si="9"/>
        <v>0</v>
      </c>
      <c r="B53" s="80"/>
      <c r="C53" s="79">
        <f t="shared" si="6"/>
        <v>0</v>
      </c>
      <c r="D53" s="77">
        <v>37</v>
      </c>
      <c r="E53" s="78" t="e">
        <f t="shared" si="10"/>
        <v>#DIV/0!</v>
      </c>
      <c r="F53" s="77" t="e">
        <f t="shared" si="11"/>
        <v>#DIV/0!</v>
      </c>
      <c r="G53" s="77" t="e">
        <f t="shared" si="12"/>
        <v>#DIV/0!</v>
      </c>
      <c r="H53" s="77">
        <f t="shared" si="7"/>
        <v>0</v>
      </c>
      <c r="I53" s="76">
        <f t="shared" si="8"/>
        <v>0</v>
      </c>
    </row>
    <row r="54" spans="1:9" ht="15">
      <c r="A54" s="81">
        <f t="shared" si="9"/>
        <v>0</v>
      </c>
      <c r="B54" s="80"/>
      <c r="C54" s="79">
        <f t="shared" si="6"/>
        <v>0</v>
      </c>
      <c r="D54" s="77">
        <v>38</v>
      </c>
      <c r="E54" s="78" t="e">
        <f t="shared" si="10"/>
        <v>#DIV/0!</v>
      </c>
      <c r="F54" s="77" t="e">
        <f t="shared" si="11"/>
        <v>#DIV/0!</v>
      </c>
      <c r="G54" s="77" t="e">
        <f t="shared" si="12"/>
        <v>#DIV/0!</v>
      </c>
      <c r="H54" s="77">
        <f t="shared" si="7"/>
        <v>0</v>
      </c>
      <c r="I54" s="76">
        <f t="shared" si="8"/>
        <v>0</v>
      </c>
    </row>
    <row r="55" spans="1:9" ht="15">
      <c r="A55" s="81">
        <f t="shared" si="9"/>
        <v>0</v>
      </c>
      <c r="B55" s="80"/>
      <c r="C55" s="79">
        <f aca="true" t="shared" si="13" ref="C55:C86">+C54</f>
        <v>0</v>
      </c>
      <c r="D55" s="77">
        <v>39</v>
      </c>
      <c r="E55" s="78" t="e">
        <f t="shared" si="10"/>
        <v>#DIV/0!</v>
      </c>
      <c r="F55" s="77" t="e">
        <f t="shared" si="11"/>
        <v>#DIV/0!</v>
      </c>
      <c r="G55" s="77" t="e">
        <f t="shared" si="12"/>
        <v>#DIV/0!</v>
      </c>
      <c r="H55" s="77">
        <f t="shared" si="7"/>
        <v>0</v>
      </c>
      <c r="I55" s="76">
        <f t="shared" si="8"/>
        <v>0</v>
      </c>
    </row>
    <row r="56" spans="1:9" ht="15.75">
      <c r="A56" s="81">
        <f t="shared" si="9"/>
        <v>0</v>
      </c>
      <c r="B56" s="82"/>
      <c r="C56" s="79">
        <f t="shared" si="13"/>
        <v>0</v>
      </c>
      <c r="D56" s="77">
        <v>40</v>
      </c>
      <c r="E56" s="78" t="e">
        <f t="shared" si="10"/>
        <v>#DIV/0!</v>
      </c>
      <c r="F56" s="77" t="e">
        <f t="shared" si="11"/>
        <v>#DIV/0!</v>
      </c>
      <c r="G56" s="77" t="e">
        <f t="shared" si="12"/>
        <v>#DIV/0!</v>
      </c>
      <c r="H56" s="77">
        <f t="shared" si="7"/>
        <v>0</v>
      </c>
      <c r="I56" s="76">
        <f t="shared" si="8"/>
        <v>0</v>
      </c>
    </row>
    <row r="57" spans="1:9" ht="15.75">
      <c r="A57" s="81">
        <f t="shared" si="9"/>
        <v>0</v>
      </c>
      <c r="B57" s="82"/>
      <c r="C57" s="79">
        <f t="shared" si="13"/>
        <v>0</v>
      </c>
      <c r="D57" s="77">
        <v>41</v>
      </c>
      <c r="E57" s="78" t="e">
        <f t="shared" si="10"/>
        <v>#DIV/0!</v>
      </c>
      <c r="F57" s="77" t="e">
        <f t="shared" si="11"/>
        <v>#DIV/0!</v>
      </c>
      <c r="G57" s="77" t="e">
        <f t="shared" si="12"/>
        <v>#DIV/0!</v>
      </c>
      <c r="H57" s="77">
        <f t="shared" si="7"/>
        <v>0</v>
      </c>
      <c r="I57" s="76">
        <f t="shared" si="8"/>
        <v>0</v>
      </c>
    </row>
    <row r="58" spans="1:9" ht="15">
      <c r="A58" s="81">
        <f t="shared" si="9"/>
        <v>0</v>
      </c>
      <c r="B58" s="80"/>
      <c r="C58" s="79">
        <f t="shared" si="13"/>
        <v>0</v>
      </c>
      <c r="D58" s="77">
        <v>42</v>
      </c>
      <c r="E58" s="78" t="e">
        <f t="shared" si="10"/>
        <v>#DIV/0!</v>
      </c>
      <c r="F58" s="77" t="e">
        <f t="shared" si="11"/>
        <v>#DIV/0!</v>
      </c>
      <c r="G58" s="77" t="e">
        <f t="shared" si="12"/>
        <v>#DIV/0!</v>
      </c>
      <c r="H58" s="77">
        <f t="shared" si="7"/>
        <v>0</v>
      </c>
      <c r="I58" s="76">
        <f t="shared" si="8"/>
        <v>0</v>
      </c>
    </row>
    <row r="59" spans="1:9" ht="15">
      <c r="A59" s="81">
        <f t="shared" si="9"/>
        <v>0</v>
      </c>
      <c r="B59" s="80"/>
      <c r="C59" s="79">
        <f t="shared" si="13"/>
        <v>0</v>
      </c>
      <c r="D59" s="77">
        <v>43</v>
      </c>
      <c r="E59" s="78" t="e">
        <f t="shared" si="10"/>
        <v>#DIV/0!</v>
      </c>
      <c r="F59" s="77" t="e">
        <f t="shared" si="11"/>
        <v>#DIV/0!</v>
      </c>
      <c r="G59" s="77" t="e">
        <f t="shared" si="12"/>
        <v>#DIV/0!</v>
      </c>
      <c r="H59" s="77">
        <f t="shared" si="7"/>
        <v>0</v>
      </c>
      <c r="I59" s="76">
        <f t="shared" si="8"/>
        <v>0</v>
      </c>
    </row>
    <row r="60" spans="1:9" ht="15">
      <c r="A60" s="81">
        <f t="shared" si="9"/>
        <v>0</v>
      </c>
      <c r="B60" s="80"/>
      <c r="C60" s="79">
        <f t="shared" si="13"/>
        <v>0</v>
      </c>
      <c r="D60" s="77">
        <v>44</v>
      </c>
      <c r="E60" s="78" t="e">
        <f t="shared" si="10"/>
        <v>#DIV/0!</v>
      </c>
      <c r="F60" s="77" t="e">
        <f t="shared" si="11"/>
        <v>#DIV/0!</v>
      </c>
      <c r="G60" s="77" t="e">
        <f t="shared" si="12"/>
        <v>#DIV/0!</v>
      </c>
      <c r="H60" s="77">
        <f t="shared" si="7"/>
        <v>0</v>
      </c>
      <c r="I60" s="76">
        <f t="shared" si="8"/>
        <v>0</v>
      </c>
    </row>
    <row r="61" spans="1:9" ht="15">
      <c r="A61" s="81">
        <f t="shared" si="9"/>
        <v>0</v>
      </c>
      <c r="B61" s="80"/>
      <c r="C61" s="79">
        <f t="shared" si="13"/>
        <v>0</v>
      </c>
      <c r="D61" s="77">
        <v>45</v>
      </c>
      <c r="E61" s="78" t="e">
        <f t="shared" si="10"/>
        <v>#DIV/0!</v>
      </c>
      <c r="F61" s="77" t="e">
        <f t="shared" si="11"/>
        <v>#DIV/0!</v>
      </c>
      <c r="G61" s="77" t="e">
        <f t="shared" si="12"/>
        <v>#DIV/0!</v>
      </c>
      <c r="H61" s="77">
        <f t="shared" si="7"/>
        <v>0</v>
      </c>
      <c r="I61" s="76">
        <f t="shared" si="8"/>
        <v>0</v>
      </c>
    </row>
    <row r="62" spans="1:9" ht="15">
      <c r="A62" s="81">
        <f t="shared" si="9"/>
        <v>0</v>
      </c>
      <c r="B62" s="80"/>
      <c r="C62" s="79">
        <f t="shared" si="13"/>
        <v>0</v>
      </c>
      <c r="D62" s="77">
        <v>46</v>
      </c>
      <c r="E62" s="78" t="e">
        <f t="shared" si="10"/>
        <v>#DIV/0!</v>
      </c>
      <c r="F62" s="77" t="e">
        <f t="shared" si="11"/>
        <v>#DIV/0!</v>
      </c>
      <c r="G62" s="77" t="e">
        <f t="shared" si="12"/>
        <v>#DIV/0!</v>
      </c>
      <c r="H62" s="77">
        <f t="shared" si="7"/>
        <v>0</v>
      </c>
      <c r="I62" s="76">
        <f t="shared" si="8"/>
        <v>0</v>
      </c>
    </row>
    <row r="63" spans="1:9" ht="15">
      <c r="A63" s="81">
        <f t="shared" si="9"/>
        <v>0</v>
      </c>
      <c r="B63" s="80"/>
      <c r="C63" s="79">
        <f t="shared" si="13"/>
        <v>0</v>
      </c>
      <c r="D63" s="77">
        <v>47</v>
      </c>
      <c r="E63" s="78" t="e">
        <f t="shared" si="10"/>
        <v>#DIV/0!</v>
      </c>
      <c r="F63" s="77" t="e">
        <f t="shared" si="11"/>
        <v>#DIV/0!</v>
      </c>
      <c r="G63" s="77" t="e">
        <f t="shared" si="12"/>
        <v>#DIV/0!</v>
      </c>
      <c r="H63" s="77">
        <f t="shared" si="7"/>
        <v>0</v>
      </c>
      <c r="I63" s="76">
        <f t="shared" si="8"/>
        <v>0</v>
      </c>
    </row>
    <row r="64" spans="1:12" ht="15">
      <c r="A64" s="81">
        <f t="shared" si="9"/>
        <v>0</v>
      </c>
      <c r="B64" s="80"/>
      <c r="C64" s="79">
        <f t="shared" si="13"/>
        <v>0</v>
      </c>
      <c r="D64" s="77">
        <v>48</v>
      </c>
      <c r="E64" s="78" t="e">
        <f t="shared" si="10"/>
        <v>#DIV/0!</v>
      </c>
      <c r="F64" s="77" t="e">
        <f t="shared" si="11"/>
        <v>#DIV/0!</v>
      </c>
      <c r="G64" s="77" t="e">
        <f t="shared" si="12"/>
        <v>#DIV/0!</v>
      </c>
      <c r="H64" s="77">
        <f t="shared" si="7"/>
        <v>0</v>
      </c>
      <c r="I64" s="76">
        <f t="shared" si="8"/>
        <v>0</v>
      </c>
      <c r="J64" s="68">
        <f>SUM(H52:H63)</f>
        <v>0</v>
      </c>
      <c r="K64" s="68">
        <f>SUM(I52:I63)</f>
        <v>0</v>
      </c>
      <c r="L64" s="68">
        <f>+J64+K64</f>
        <v>0</v>
      </c>
    </row>
    <row r="65" spans="1:9" ht="15">
      <c r="A65" s="81">
        <f t="shared" si="9"/>
        <v>0</v>
      </c>
      <c r="B65" s="80"/>
      <c r="C65" s="79">
        <f t="shared" si="13"/>
        <v>0</v>
      </c>
      <c r="D65" s="77">
        <v>49</v>
      </c>
      <c r="E65" s="78" t="e">
        <f t="shared" si="10"/>
        <v>#DIV/0!</v>
      </c>
      <c r="F65" s="77" t="e">
        <f t="shared" si="11"/>
        <v>#DIV/0!</v>
      </c>
      <c r="G65" s="77" t="e">
        <f t="shared" si="12"/>
        <v>#DIV/0!</v>
      </c>
      <c r="H65" s="77">
        <f t="shared" si="7"/>
        <v>0</v>
      </c>
      <c r="I65" s="76">
        <f t="shared" si="8"/>
        <v>0</v>
      </c>
    </row>
    <row r="66" spans="1:9" ht="15">
      <c r="A66" s="81">
        <f t="shared" si="9"/>
        <v>0</v>
      </c>
      <c r="B66" s="80"/>
      <c r="C66" s="79">
        <f t="shared" si="13"/>
        <v>0</v>
      </c>
      <c r="D66" s="77">
        <v>50</v>
      </c>
      <c r="E66" s="78" t="e">
        <f t="shared" si="10"/>
        <v>#DIV/0!</v>
      </c>
      <c r="F66" s="77" t="e">
        <f t="shared" si="11"/>
        <v>#DIV/0!</v>
      </c>
      <c r="G66" s="77" t="e">
        <f t="shared" si="12"/>
        <v>#DIV/0!</v>
      </c>
      <c r="H66" s="77">
        <f t="shared" si="7"/>
        <v>0</v>
      </c>
      <c r="I66" s="76">
        <f t="shared" si="8"/>
        <v>0</v>
      </c>
    </row>
    <row r="67" spans="1:9" ht="15">
      <c r="A67" s="81">
        <f t="shared" si="9"/>
        <v>0</v>
      </c>
      <c r="B67" s="80"/>
      <c r="C67" s="79">
        <f t="shared" si="13"/>
        <v>0</v>
      </c>
      <c r="D67" s="77">
        <v>51</v>
      </c>
      <c r="E67" s="78" t="e">
        <f t="shared" si="10"/>
        <v>#DIV/0!</v>
      </c>
      <c r="F67" s="77" t="e">
        <f t="shared" si="11"/>
        <v>#DIV/0!</v>
      </c>
      <c r="G67" s="77" t="e">
        <f t="shared" si="12"/>
        <v>#DIV/0!</v>
      </c>
      <c r="H67" s="77">
        <f t="shared" si="7"/>
        <v>0</v>
      </c>
      <c r="I67" s="76">
        <f t="shared" si="8"/>
        <v>0</v>
      </c>
    </row>
    <row r="68" spans="1:9" ht="15">
      <c r="A68" s="81">
        <f t="shared" si="9"/>
        <v>0</v>
      </c>
      <c r="B68" s="80"/>
      <c r="C68" s="79">
        <f t="shared" si="13"/>
        <v>0</v>
      </c>
      <c r="D68" s="77">
        <v>52</v>
      </c>
      <c r="E68" s="78" t="e">
        <f t="shared" si="10"/>
        <v>#DIV/0!</v>
      </c>
      <c r="F68" s="77" t="e">
        <f t="shared" si="11"/>
        <v>#DIV/0!</v>
      </c>
      <c r="G68" s="77" t="e">
        <f t="shared" si="12"/>
        <v>#DIV/0!</v>
      </c>
      <c r="H68" s="77">
        <f t="shared" si="7"/>
        <v>0</v>
      </c>
      <c r="I68" s="76">
        <f t="shared" si="8"/>
        <v>0</v>
      </c>
    </row>
    <row r="69" spans="1:9" ht="15">
      <c r="A69" s="81">
        <f t="shared" si="9"/>
        <v>0</v>
      </c>
      <c r="B69" s="80"/>
      <c r="C69" s="79">
        <f t="shared" si="13"/>
        <v>0</v>
      </c>
      <c r="D69" s="77">
        <v>53</v>
      </c>
      <c r="E69" s="78" t="e">
        <f t="shared" si="10"/>
        <v>#DIV/0!</v>
      </c>
      <c r="F69" s="77" t="e">
        <f t="shared" si="11"/>
        <v>#DIV/0!</v>
      </c>
      <c r="G69" s="77" t="e">
        <f t="shared" si="12"/>
        <v>#DIV/0!</v>
      </c>
      <c r="H69" s="77">
        <f t="shared" si="7"/>
        <v>0</v>
      </c>
      <c r="I69" s="76">
        <f t="shared" si="8"/>
        <v>0</v>
      </c>
    </row>
    <row r="70" spans="1:9" ht="15">
      <c r="A70" s="81">
        <f t="shared" si="9"/>
        <v>0</v>
      </c>
      <c r="B70" s="80"/>
      <c r="C70" s="79">
        <f t="shared" si="13"/>
        <v>0</v>
      </c>
      <c r="D70" s="77">
        <v>54</v>
      </c>
      <c r="E70" s="78" t="e">
        <f t="shared" si="10"/>
        <v>#DIV/0!</v>
      </c>
      <c r="F70" s="77" t="e">
        <f t="shared" si="11"/>
        <v>#DIV/0!</v>
      </c>
      <c r="G70" s="77" t="e">
        <f t="shared" si="12"/>
        <v>#DIV/0!</v>
      </c>
      <c r="H70" s="77">
        <f t="shared" si="7"/>
        <v>0</v>
      </c>
      <c r="I70" s="76">
        <f t="shared" si="8"/>
        <v>0</v>
      </c>
    </row>
    <row r="71" spans="1:9" ht="15">
      <c r="A71" s="81">
        <f t="shared" si="9"/>
        <v>0</v>
      </c>
      <c r="B71" s="80"/>
      <c r="C71" s="79">
        <f t="shared" si="13"/>
        <v>0</v>
      </c>
      <c r="D71" s="77">
        <v>55</v>
      </c>
      <c r="E71" s="78" t="e">
        <f t="shared" si="10"/>
        <v>#DIV/0!</v>
      </c>
      <c r="F71" s="77" t="e">
        <f t="shared" si="11"/>
        <v>#DIV/0!</v>
      </c>
      <c r="G71" s="77" t="e">
        <f t="shared" si="12"/>
        <v>#DIV/0!</v>
      </c>
      <c r="H71" s="77">
        <f t="shared" si="7"/>
        <v>0</v>
      </c>
      <c r="I71" s="76">
        <f t="shared" si="8"/>
        <v>0</v>
      </c>
    </row>
    <row r="72" spans="1:9" ht="15">
      <c r="A72" s="81">
        <f t="shared" si="9"/>
        <v>0</v>
      </c>
      <c r="B72" s="80"/>
      <c r="C72" s="79">
        <f t="shared" si="13"/>
        <v>0</v>
      </c>
      <c r="D72" s="77">
        <v>56</v>
      </c>
      <c r="E72" s="78" t="e">
        <f t="shared" si="10"/>
        <v>#DIV/0!</v>
      </c>
      <c r="F72" s="77" t="e">
        <f t="shared" si="11"/>
        <v>#DIV/0!</v>
      </c>
      <c r="G72" s="77" t="e">
        <f t="shared" si="12"/>
        <v>#DIV/0!</v>
      </c>
      <c r="H72" s="77">
        <f t="shared" si="7"/>
        <v>0</v>
      </c>
      <c r="I72" s="76">
        <f t="shared" si="8"/>
        <v>0</v>
      </c>
    </row>
    <row r="73" spans="1:9" ht="15">
      <c r="A73" s="81">
        <f t="shared" si="9"/>
        <v>0</v>
      </c>
      <c r="B73" s="80"/>
      <c r="C73" s="79">
        <f t="shared" si="13"/>
        <v>0</v>
      </c>
      <c r="D73" s="77">
        <v>57</v>
      </c>
      <c r="E73" s="78" t="e">
        <f t="shared" si="10"/>
        <v>#DIV/0!</v>
      </c>
      <c r="F73" s="77" t="e">
        <f t="shared" si="11"/>
        <v>#DIV/0!</v>
      </c>
      <c r="G73" s="77" t="e">
        <f t="shared" si="12"/>
        <v>#DIV/0!</v>
      </c>
      <c r="H73" s="77">
        <f t="shared" si="7"/>
        <v>0</v>
      </c>
      <c r="I73" s="76">
        <f t="shared" si="8"/>
        <v>0</v>
      </c>
    </row>
    <row r="74" spans="1:9" ht="15">
      <c r="A74" s="81">
        <f t="shared" si="9"/>
        <v>0</v>
      </c>
      <c r="B74" s="80"/>
      <c r="C74" s="79">
        <f t="shared" si="13"/>
        <v>0</v>
      </c>
      <c r="D74" s="77">
        <v>58</v>
      </c>
      <c r="E74" s="78" t="e">
        <f t="shared" si="10"/>
        <v>#DIV/0!</v>
      </c>
      <c r="F74" s="77" t="e">
        <f t="shared" si="11"/>
        <v>#DIV/0!</v>
      </c>
      <c r="G74" s="77" t="e">
        <f t="shared" si="12"/>
        <v>#DIV/0!</v>
      </c>
      <c r="H74" s="77">
        <f t="shared" si="7"/>
        <v>0</v>
      </c>
      <c r="I74" s="76">
        <f t="shared" si="8"/>
        <v>0</v>
      </c>
    </row>
    <row r="75" spans="1:9" ht="15">
      <c r="A75" s="81">
        <f t="shared" si="9"/>
        <v>0</v>
      </c>
      <c r="B75" s="80"/>
      <c r="C75" s="79">
        <f t="shared" si="13"/>
        <v>0</v>
      </c>
      <c r="D75" s="77">
        <v>59</v>
      </c>
      <c r="E75" s="78" t="e">
        <f t="shared" si="10"/>
        <v>#DIV/0!</v>
      </c>
      <c r="F75" s="77" t="e">
        <f t="shared" si="11"/>
        <v>#DIV/0!</v>
      </c>
      <c r="G75" s="77" t="e">
        <f t="shared" si="12"/>
        <v>#DIV/0!</v>
      </c>
      <c r="H75" s="77">
        <f t="shared" si="7"/>
        <v>0</v>
      </c>
      <c r="I75" s="76">
        <f t="shared" si="8"/>
        <v>0</v>
      </c>
    </row>
    <row r="76" spans="1:12" ht="15">
      <c r="A76" s="81">
        <f t="shared" si="9"/>
        <v>0</v>
      </c>
      <c r="B76" s="80"/>
      <c r="C76" s="79">
        <f t="shared" si="13"/>
        <v>0</v>
      </c>
      <c r="D76" s="77">
        <v>60</v>
      </c>
      <c r="E76" s="78" t="e">
        <f t="shared" si="10"/>
        <v>#DIV/0!</v>
      </c>
      <c r="F76" s="77" t="e">
        <f t="shared" si="11"/>
        <v>#DIV/0!</v>
      </c>
      <c r="G76" s="77" t="e">
        <f t="shared" si="12"/>
        <v>#DIV/0!</v>
      </c>
      <c r="H76" s="77">
        <f t="shared" si="7"/>
        <v>0</v>
      </c>
      <c r="I76" s="76">
        <f t="shared" si="8"/>
        <v>0</v>
      </c>
      <c r="J76" s="68">
        <f>SUM(H64:H75)</f>
        <v>0</v>
      </c>
      <c r="K76" s="68">
        <f>SUM(I64:I75)</f>
        <v>0</v>
      </c>
      <c r="L76" s="68">
        <f>+J76+K76</f>
        <v>0</v>
      </c>
    </row>
    <row r="77" spans="1:9" ht="15">
      <c r="A77" s="81">
        <f t="shared" si="9"/>
        <v>0</v>
      </c>
      <c r="B77" s="80"/>
      <c r="C77" s="79">
        <f t="shared" si="13"/>
        <v>0</v>
      </c>
      <c r="D77" s="77">
        <v>61</v>
      </c>
      <c r="E77" s="78" t="e">
        <f t="shared" si="10"/>
        <v>#DIV/0!</v>
      </c>
      <c r="F77" s="77" t="e">
        <f t="shared" si="11"/>
        <v>#DIV/0!</v>
      </c>
      <c r="G77" s="77" t="e">
        <f t="shared" si="12"/>
        <v>#DIV/0!</v>
      </c>
      <c r="H77" s="77">
        <f t="shared" si="7"/>
        <v>0</v>
      </c>
      <c r="I77" s="76">
        <f t="shared" si="8"/>
        <v>0</v>
      </c>
    </row>
    <row r="78" spans="1:9" ht="15">
      <c r="A78" s="81">
        <f t="shared" si="9"/>
        <v>0</v>
      </c>
      <c r="B78" s="80"/>
      <c r="C78" s="79">
        <f t="shared" si="13"/>
        <v>0</v>
      </c>
      <c r="D78" s="77">
        <v>62</v>
      </c>
      <c r="E78" s="78" t="e">
        <f t="shared" si="10"/>
        <v>#DIV/0!</v>
      </c>
      <c r="F78" s="77" t="e">
        <f t="shared" si="11"/>
        <v>#DIV/0!</v>
      </c>
      <c r="G78" s="77" t="e">
        <f t="shared" si="12"/>
        <v>#DIV/0!</v>
      </c>
      <c r="H78" s="77">
        <f t="shared" si="7"/>
        <v>0</v>
      </c>
      <c r="I78" s="76">
        <f t="shared" si="8"/>
        <v>0</v>
      </c>
    </row>
    <row r="79" spans="1:9" ht="15">
      <c r="A79" s="81">
        <f t="shared" si="9"/>
        <v>0</v>
      </c>
      <c r="B79" s="80"/>
      <c r="C79" s="79">
        <f t="shared" si="13"/>
        <v>0</v>
      </c>
      <c r="D79" s="77">
        <v>63</v>
      </c>
      <c r="E79" s="78" t="e">
        <f t="shared" si="10"/>
        <v>#DIV/0!</v>
      </c>
      <c r="F79" s="77" t="e">
        <f t="shared" si="11"/>
        <v>#DIV/0!</v>
      </c>
      <c r="G79" s="77" t="e">
        <f t="shared" si="12"/>
        <v>#DIV/0!</v>
      </c>
      <c r="H79" s="77">
        <f t="shared" si="7"/>
        <v>0</v>
      </c>
      <c r="I79" s="76">
        <f t="shared" si="8"/>
        <v>0</v>
      </c>
    </row>
    <row r="80" spans="1:9" ht="15">
      <c r="A80" s="81">
        <f t="shared" si="9"/>
        <v>0</v>
      </c>
      <c r="B80" s="80"/>
      <c r="C80" s="79">
        <f t="shared" si="13"/>
        <v>0</v>
      </c>
      <c r="D80" s="77">
        <v>64</v>
      </c>
      <c r="E80" s="78" t="e">
        <f t="shared" si="10"/>
        <v>#DIV/0!</v>
      </c>
      <c r="F80" s="77" t="e">
        <f t="shared" si="11"/>
        <v>#DIV/0!</v>
      </c>
      <c r="G80" s="77" t="e">
        <f t="shared" si="12"/>
        <v>#DIV/0!</v>
      </c>
      <c r="H80" s="77">
        <f aca="true" t="shared" si="14" ref="H80:H111">IF(ISERR(+F80*A80/$B$11/100)=1,0,F80*A80/$B$11/100)</f>
        <v>0</v>
      </c>
      <c r="I80" s="76">
        <f aca="true" t="shared" si="15" ref="I80:I111">IF(ISERR(+G80-H80)=1,0,G80-H80)</f>
        <v>0</v>
      </c>
    </row>
    <row r="81" spans="1:9" ht="15">
      <c r="A81" s="81">
        <f aca="true" t="shared" si="16" ref="A81:A112">A80</f>
        <v>0</v>
      </c>
      <c r="B81" s="80"/>
      <c r="C81" s="79">
        <f t="shared" si="13"/>
        <v>0</v>
      </c>
      <c r="D81" s="77">
        <v>65</v>
      </c>
      <c r="E81" s="78" t="e">
        <f aca="true" t="shared" si="17" ref="E81:E112">(-LOG(1-((F81-B81)*A81/100/$B$11/G80))/(LOG(1+(A81/$B$11/100)))*(C81&lt;&gt;0))+(E80-1)*(C81=0)</f>
        <v>#DIV/0!</v>
      </c>
      <c r="F81" s="77" t="e">
        <f aca="true" t="shared" si="18" ref="F81:F112">(F80-I80-B80)*(E80&gt;1)</f>
        <v>#DIV/0!</v>
      </c>
      <c r="G81" s="77" t="e">
        <f aca="true" t="shared" si="19" ref="G81:G112">PMT(A81/100/$B$11,E81,-F81)*(C81=0)+G80*(C81&lt;&gt;0)</f>
        <v>#DIV/0!</v>
      </c>
      <c r="H81" s="77">
        <f t="shared" si="14"/>
        <v>0</v>
      </c>
      <c r="I81" s="76">
        <f t="shared" si="15"/>
        <v>0</v>
      </c>
    </row>
    <row r="82" spans="1:9" ht="15">
      <c r="A82" s="81">
        <f t="shared" si="16"/>
        <v>0</v>
      </c>
      <c r="B82" s="80"/>
      <c r="C82" s="79">
        <f t="shared" si="13"/>
        <v>0</v>
      </c>
      <c r="D82" s="77">
        <v>66</v>
      </c>
      <c r="E82" s="78" t="e">
        <f t="shared" si="17"/>
        <v>#DIV/0!</v>
      </c>
      <c r="F82" s="77" t="e">
        <f t="shared" si="18"/>
        <v>#DIV/0!</v>
      </c>
      <c r="G82" s="77" t="e">
        <f t="shared" si="19"/>
        <v>#DIV/0!</v>
      </c>
      <c r="H82" s="77">
        <f t="shared" si="14"/>
        <v>0</v>
      </c>
      <c r="I82" s="76">
        <f t="shared" si="15"/>
        <v>0</v>
      </c>
    </row>
    <row r="83" spans="1:9" ht="15">
      <c r="A83" s="81">
        <f t="shared" si="16"/>
        <v>0</v>
      </c>
      <c r="B83" s="80"/>
      <c r="C83" s="79">
        <f t="shared" si="13"/>
        <v>0</v>
      </c>
      <c r="D83" s="77">
        <v>67</v>
      </c>
      <c r="E83" s="78" t="e">
        <f t="shared" si="17"/>
        <v>#DIV/0!</v>
      </c>
      <c r="F83" s="77" t="e">
        <f t="shared" si="18"/>
        <v>#DIV/0!</v>
      </c>
      <c r="G83" s="77" t="e">
        <f t="shared" si="19"/>
        <v>#DIV/0!</v>
      </c>
      <c r="H83" s="77">
        <f t="shared" si="14"/>
        <v>0</v>
      </c>
      <c r="I83" s="76">
        <f t="shared" si="15"/>
        <v>0</v>
      </c>
    </row>
    <row r="84" spans="1:9" ht="15">
      <c r="A84" s="81">
        <f t="shared" si="16"/>
        <v>0</v>
      </c>
      <c r="B84" s="80"/>
      <c r="C84" s="79">
        <f t="shared" si="13"/>
        <v>0</v>
      </c>
      <c r="D84" s="77">
        <v>68</v>
      </c>
      <c r="E84" s="78" t="e">
        <f t="shared" si="17"/>
        <v>#DIV/0!</v>
      </c>
      <c r="F84" s="77" t="e">
        <f t="shared" si="18"/>
        <v>#DIV/0!</v>
      </c>
      <c r="G84" s="77" t="e">
        <f t="shared" si="19"/>
        <v>#DIV/0!</v>
      </c>
      <c r="H84" s="77">
        <f t="shared" si="14"/>
        <v>0</v>
      </c>
      <c r="I84" s="76">
        <f t="shared" si="15"/>
        <v>0</v>
      </c>
    </row>
    <row r="85" spans="1:9" ht="15">
      <c r="A85" s="81">
        <f t="shared" si="16"/>
        <v>0</v>
      </c>
      <c r="B85" s="80"/>
      <c r="C85" s="79">
        <f t="shared" si="13"/>
        <v>0</v>
      </c>
      <c r="D85" s="77">
        <v>69</v>
      </c>
      <c r="E85" s="78" t="e">
        <f t="shared" si="17"/>
        <v>#DIV/0!</v>
      </c>
      <c r="F85" s="77" t="e">
        <f t="shared" si="18"/>
        <v>#DIV/0!</v>
      </c>
      <c r="G85" s="77" t="e">
        <f t="shared" si="19"/>
        <v>#DIV/0!</v>
      </c>
      <c r="H85" s="77">
        <f t="shared" si="14"/>
        <v>0</v>
      </c>
      <c r="I85" s="76">
        <f t="shared" si="15"/>
        <v>0</v>
      </c>
    </row>
    <row r="86" spans="1:9" ht="15">
      <c r="A86" s="81">
        <f t="shared" si="16"/>
        <v>0</v>
      </c>
      <c r="B86" s="80"/>
      <c r="C86" s="79">
        <f t="shared" si="13"/>
        <v>0</v>
      </c>
      <c r="D86" s="77">
        <v>70</v>
      </c>
      <c r="E86" s="78" t="e">
        <f t="shared" si="17"/>
        <v>#DIV/0!</v>
      </c>
      <c r="F86" s="77" t="e">
        <f t="shared" si="18"/>
        <v>#DIV/0!</v>
      </c>
      <c r="G86" s="77" t="e">
        <f t="shared" si="19"/>
        <v>#DIV/0!</v>
      </c>
      <c r="H86" s="77">
        <f t="shared" si="14"/>
        <v>0</v>
      </c>
      <c r="I86" s="76">
        <f t="shared" si="15"/>
        <v>0</v>
      </c>
    </row>
    <row r="87" spans="1:9" ht="15">
      <c r="A87" s="81">
        <f t="shared" si="16"/>
        <v>0</v>
      </c>
      <c r="B87" s="80"/>
      <c r="C87" s="79">
        <f aca="true" t="shared" si="20" ref="C87:C118">+C86</f>
        <v>0</v>
      </c>
      <c r="D87" s="77">
        <v>71</v>
      </c>
      <c r="E87" s="78" t="e">
        <f t="shared" si="17"/>
        <v>#DIV/0!</v>
      </c>
      <c r="F87" s="77" t="e">
        <f t="shared" si="18"/>
        <v>#DIV/0!</v>
      </c>
      <c r="G87" s="77" t="e">
        <f t="shared" si="19"/>
        <v>#DIV/0!</v>
      </c>
      <c r="H87" s="77">
        <f t="shared" si="14"/>
        <v>0</v>
      </c>
      <c r="I87" s="76">
        <f t="shared" si="15"/>
        <v>0</v>
      </c>
    </row>
    <row r="88" spans="1:11" ht="15">
      <c r="A88" s="81">
        <f t="shared" si="16"/>
        <v>0</v>
      </c>
      <c r="B88" s="80"/>
      <c r="C88" s="79">
        <f t="shared" si="20"/>
        <v>0</v>
      </c>
      <c r="D88" s="77">
        <v>72</v>
      </c>
      <c r="E88" s="78" t="e">
        <f t="shared" si="17"/>
        <v>#DIV/0!</v>
      </c>
      <c r="F88" s="77" t="e">
        <f t="shared" si="18"/>
        <v>#DIV/0!</v>
      </c>
      <c r="G88" s="77" t="e">
        <f t="shared" si="19"/>
        <v>#DIV/0!</v>
      </c>
      <c r="H88" s="77">
        <f t="shared" si="14"/>
        <v>0</v>
      </c>
      <c r="I88" s="76">
        <f t="shared" si="15"/>
        <v>0</v>
      </c>
      <c r="J88" s="68">
        <f>SUM(H76:H87)</f>
        <v>0</v>
      </c>
      <c r="K88" s="68">
        <f>SUM(I76:I87)</f>
        <v>0</v>
      </c>
    </row>
    <row r="89" spans="1:9" ht="15">
      <c r="A89" s="81">
        <f t="shared" si="16"/>
        <v>0</v>
      </c>
      <c r="B89" s="80"/>
      <c r="C89" s="79">
        <f t="shared" si="20"/>
        <v>0</v>
      </c>
      <c r="D89" s="77">
        <v>73</v>
      </c>
      <c r="E89" s="78" t="e">
        <f t="shared" si="17"/>
        <v>#DIV/0!</v>
      </c>
      <c r="F89" s="77" t="e">
        <f t="shared" si="18"/>
        <v>#DIV/0!</v>
      </c>
      <c r="G89" s="77" t="e">
        <f t="shared" si="19"/>
        <v>#DIV/0!</v>
      </c>
      <c r="H89" s="77">
        <f t="shared" si="14"/>
        <v>0</v>
      </c>
      <c r="I89" s="76">
        <f t="shared" si="15"/>
        <v>0</v>
      </c>
    </row>
    <row r="90" spans="1:9" ht="15">
      <c r="A90" s="81">
        <f t="shared" si="16"/>
        <v>0</v>
      </c>
      <c r="B90" s="80"/>
      <c r="C90" s="79">
        <f t="shared" si="20"/>
        <v>0</v>
      </c>
      <c r="D90" s="77">
        <v>74</v>
      </c>
      <c r="E90" s="78" t="e">
        <f t="shared" si="17"/>
        <v>#DIV/0!</v>
      </c>
      <c r="F90" s="77" t="e">
        <f t="shared" si="18"/>
        <v>#DIV/0!</v>
      </c>
      <c r="G90" s="77" t="e">
        <f t="shared" si="19"/>
        <v>#DIV/0!</v>
      </c>
      <c r="H90" s="77">
        <f t="shared" si="14"/>
        <v>0</v>
      </c>
      <c r="I90" s="76">
        <f t="shared" si="15"/>
        <v>0</v>
      </c>
    </row>
    <row r="91" spans="1:9" ht="15">
      <c r="A91" s="81">
        <f t="shared" si="16"/>
        <v>0</v>
      </c>
      <c r="B91" s="80"/>
      <c r="C91" s="79">
        <f t="shared" si="20"/>
        <v>0</v>
      </c>
      <c r="D91" s="77">
        <v>75</v>
      </c>
      <c r="E91" s="78" t="e">
        <f t="shared" si="17"/>
        <v>#DIV/0!</v>
      </c>
      <c r="F91" s="77" t="e">
        <f t="shared" si="18"/>
        <v>#DIV/0!</v>
      </c>
      <c r="G91" s="77" t="e">
        <f t="shared" si="19"/>
        <v>#DIV/0!</v>
      </c>
      <c r="H91" s="77">
        <f t="shared" si="14"/>
        <v>0</v>
      </c>
      <c r="I91" s="76">
        <f t="shared" si="15"/>
        <v>0</v>
      </c>
    </row>
    <row r="92" spans="1:9" ht="15">
      <c r="A92" s="81">
        <f t="shared" si="16"/>
        <v>0</v>
      </c>
      <c r="B92" s="80"/>
      <c r="C92" s="79">
        <f t="shared" si="20"/>
        <v>0</v>
      </c>
      <c r="D92" s="77">
        <v>76</v>
      </c>
      <c r="E92" s="78" t="e">
        <f t="shared" si="17"/>
        <v>#DIV/0!</v>
      </c>
      <c r="F92" s="77" t="e">
        <f t="shared" si="18"/>
        <v>#DIV/0!</v>
      </c>
      <c r="G92" s="77" t="e">
        <f t="shared" si="19"/>
        <v>#DIV/0!</v>
      </c>
      <c r="H92" s="77">
        <f t="shared" si="14"/>
        <v>0</v>
      </c>
      <c r="I92" s="76">
        <f t="shared" si="15"/>
        <v>0</v>
      </c>
    </row>
    <row r="93" spans="1:9" ht="15">
      <c r="A93" s="81">
        <f t="shared" si="16"/>
        <v>0</v>
      </c>
      <c r="B93" s="80"/>
      <c r="C93" s="79">
        <f t="shared" si="20"/>
        <v>0</v>
      </c>
      <c r="D93" s="77">
        <v>77</v>
      </c>
      <c r="E93" s="78" t="e">
        <f t="shared" si="17"/>
        <v>#DIV/0!</v>
      </c>
      <c r="F93" s="77" t="e">
        <f t="shared" si="18"/>
        <v>#DIV/0!</v>
      </c>
      <c r="G93" s="77" t="e">
        <f t="shared" si="19"/>
        <v>#DIV/0!</v>
      </c>
      <c r="H93" s="77">
        <f t="shared" si="14"/>
        <v>0</v>
      </c>
      <c r="I93" s="76">
        <f t="shared" si="15"/>
        <v>0</v>
      </c>
    </row>
    <row r="94" spans="1:9" ht="15">
      <c r="A94" s="81">
        <f t="shared" si="16"/>
        <v>0</v>
      </c>
      <c r="B94" s="80"/>
      <c r="C94" s="79">
        <f t="shared" si="20"/>
        <v>0</v>
      </c>
      <c r="D94" s="77">
        <v>78</v>
      </c>
      <c r="E94" s="78" t="e">
        <f t="shared" si="17"/>
        <v>#DIV/0!</v>
      </c>
      <c r="F94" s="77" t="e">
        <f t="shared" si="18"/>
        <v>#DIV/0!</v>
      </c>
      <c r="G94" s="77" t="e">
        <f t="shared" si="19"/>
        <v>#DIV/0!</v>
      </c>
      <c r="H94" s="77">
        <f t="shared" si="14"/>
        <v>0</v>
      </c>
      <c r="I94" s="76">
        <f t="shared" si="15"/>
        <v>0</v>
      </c>
    </row>
    <row r="95" spans="1:9" ht="15">
      <c r="A95" s="81">
        <f t="shared" si="16"/>
        <v>0</v>
      </c>
      <c r="B95" s="80"/>
      <c r="C95" s="79">
        <f t="shared" si="20"/>
        <v>0</v>
      </c>
      <c r="D95" s="77">
        <v>79</v>
      </c>
      <c r="E95" s="78" t="e">
        <f t="shared" si="17"/>
        <v>#DIV/0!</v>
      </c>
      <c r="F95" s="77" t="e">
        <f t="shared" si="18"/>
        <v>#DIV/0!</v>
      </c>
      <c r="G95" s="77" t="e">
        <f t="shared" si="19"/>
        <v>#DIV/0!</v>
      </c>
      <c r="H95" s="77">
        <f t="shared" si="14"/>
        <v>0</v>
      </c>
      <c r="I95" s="76">
        <f t="shared" si="15"/>
        <v>0</v>
      </c>
    </row>
    <row r="96" spans="1:9" ht="15">
      <c r="A96" s="81">
        <f t="shared" si="16"/>
        <v>0</v>
      </c>
      <c r="B96" s="80"/>
      <c r="C96" s="79">
        <f t="shared" si="20"/>
        <v>0</v>
      </c>
      <c r="D96" s="77">
        <v>80</v>
      </c>
      <c r="E96" s="78" t="e">
        <f t="shared" si="17"/>
        <v>#DIV/0!</v>
      </c>
      <c r="F96" s="77" t="e">
        <f t="shared" si="18"/>
        <v>#DIV/0!</v>
      </c>
      <c r="G96" s="77" t="e">
        <f t="shared" si="19"/>
        <v>#DIV/0!</v>
      </c>
      <c r="H96" s="77">
        <f t="shared" si="14"/>
        <v>0</v>
      </c>
      <c r="I96" s="76">
        <f t="shared" si="15"/>
        <v>0</v>
      </c>
    </row>
    <row r="97" spans="1:9" ht="15">
      <c r="A97" s="81">
        <f t="shared" si="16"/>
        <v>0</v>
      </c>
      <c r="B97" s="80"/>
      <c r="C97" s="79">
        <f t="shared" si="20"/>
        <v>0</v>
      </c>
      <c r="D97" s="77">
        <v>81</v>
      </c>
      <c r="E97" s="78" t="e">
        <f t="shared" si="17"/>
        <v>#DIV/0!</v>
      </c>
      <c r="F97" s="77" t="e">
        <f t="shared" si="18"/>
        <v>#DIV/0!</v>
      </c>
      <c r="G97" s="77" t="e">
        <f t="shared" si="19"/>
        <v>#DIV/0!</v>
      </c>
      <c r="H97" s="77">
        <f t="shared" si="14"/>
        <v>0</v>
      </c>
      <c r="I97" s="76">
        <f t="shared" si="15"/>
        <v>0</v>
      </c>
    </row>
    <row r="98" spans="1:9" ht="15">
      <c r="A98" s="81">
        <f t="shared" si="16"/>
        <v>0</v>
      </c>
      <c r="B98" s="80"/>
      <c r="C98" s="79">
        <f t="shared" si="20"/>
        <v>0</v>
      </c>
      <c r="D98" s="77">
        <v>82</v>
      </c>
      <c r="E98" s="78" t="e">
        <f t="shared" si="17"/>
        <v>#DIV/0!</v>
      </c>
      <c r="F98" s="77" t="e">
        <f t="shared" si="18"/>
        <v>#DIV/0!</v>
      </c>
      <c r="G98" s="77" t="e">
        <f t="shared" si="19"/>
        <v>#DIV/0!</v>
      </c>
      <c r="H98" s="77">
        <f t="shared" si="14"/>
        <v>0</v>
      </c>
      <c r="I98" s="76">
        <f t="shared" si="15"/>
        <v>0</v>
      </c>
    </row>
    <row r="99" spans="1:9" ht="15">
      <c r="A99" s="81">
        <f t="shared" si="16"/>
        <v>0</v>
      </c>
      <c r="B99" s="80"/>
      <c r="C99" s="79">
        <f t="shared" si="20"/>
        <v>0</v>
      </c>
      <c r="D99" s="77">
        <v>83</v>
      </c>
      <c r="E99" s="78" t="e">
        <f t="shared" si="17"/>
        <v>#DIV/0!</v>
      </c>
      <c r="F99" s="77" t="e">
        <f t="shared" si="18"/>
        <v>#DIV/0!</v>
      </c>
      <c r="G99" s="77" t="e">
        <f t="shared" si="19"/>
        <v>#DIV/0!</v>
      </c>
      <c r="H99" s="77">
        <f t="shared" si="14"/>
        <v>0</v>
      </c>
      <c r="I99" s="76">
        <f t="shared" si="15"/>
        <v>0</v>
      </c>
    </row>
    <row r="100" spans="1:11" ht="15">
      <c r="A100" s="81">
        <f t="shared" si="16"/>
        <v>0</v>
      </c>
      <c r="B100" s="80"/>
      <c r="C100" s="79">
        <f t="shared" si="20"/>
        <v>0</v>
      </c>
      <c r="D100" s="77">
        <v>84</v>
      </c>
      <c r="E100" s="78" t="e">
        <f t="shared" si="17"/>
        <v>#DIV/0!</v>
      </c>
      <c r="F100" s="77" t="e">
        <f t="shared" si="18"/>
        <v>#DIV/0!</v>
      </c>
      <c r="G100" s="77" t="e">
        <f t="shared" si="19"/>
        <v>#DIV/0!</v>
      </c>
      <c r="H100" s="77">
        <f t="shared" si="14"/>
        <v>0</v>
      </c>
      <c r="I100" s="76">
        <f t="shared" si="15"/>
        <v>0</v>
      </c>
      <c r="J100" s="68">
        <f>SUM(H88:H99)</f>
        <v>0</v>
      </c>
      <c r="K100" s="68">
        <f>SUM(I88:I99)</f>
        <v>0</v>
      </c>
    </row>
    <row r="101" spans="1:9" ht="15">
      <c r="A101" s="81">
        <f t="shared" si="16"/>
        <v>0</v>
      </c>
      <c r="B101" s="80"/>
      <c r="C101" s="79">
        <f t="shared" si="20"/>
        <v>0</v>
      </c>
      <c r="D101" s="77">
        <v>85</v>
      </c>
      <c r="E101" s="78" t="e">
        <f t="shared" si="17"/>
        <v>#DIV/0!</v>
      </c>
      <c r="F101" s="77" t="e">
        <f t="shared" si="18"/>
        <v>#DIV/0!</v>
      </c>
      <c r="G101" s="77" t="e">
        <f t="shared" si="19"/>
        <v>#DIV/0!</v>
      </c>
      <c r="H101" s="77">
        <f t="shared" si="14"/>
        <v>0</v>
      </c>
      <c r="I101" s="76">
        <f t="shared" si="15"/>
        <v>0</v>
      </c>
    </row>
    <row r="102" spans="1:9" ht="15">
      <c r="A102" s="81">
        <f t="shared" si="16"/>
        <v>0</v>
      </c>
      <c r="B102" s="80"/>
      <c r="C102" s="79">
        <f t="shared" si="20"/>
        <v>0</v>
      </c>
      <c r="D102" s="77">
        <v>86</v>
      </c>
      <c r="E102" s="78" t="e">
        <f t="shared" si="17"/>
        <v>#DIV/0!</v>
      </c>
      <c r="F102" s="77" t="e">
        <f t="shared" si="18"/>
        <v>#DIV/0!</v>
      </c>
      <c r="G102" s="77" t="e">
        <f t="shared" si="19"/>
        <v>#DIV/0!</v>
      </c>
      <c r="H102" s="77">
        <f t="shared" si="14"/>
        <v>0</v>
      </c>
      <c r="I102" s="76">
        <f t="shared" si="15"/>
        <v>0</v>
      </c>
    </row>
    <row r="103" spans="1:9" ht="15">
      <c r="A103" s="81">
        <f t="shared" si="16"/>
        <v>0</v>
      </c>
      <c r="B103" s="80"/>
      <c r="C103" s="79">
        <f t="shared" si="20"/>
        <v>0</v>
      </c>
      <c r="D103" s="77">
        <v>87</v>
      </c>
      <c r="E103" s="78" t="e">
        <f t="shared" si="17"/>
        <v>#DIV/0!</v>
      </c>
      <c r="F103" s="77" t="e">
        <f t="shared" si="18"/>
        <v>#DIV/0!</v>
      </c>
      <c r="G103" s="77" t="e">
        <f t="shared" si="19"/>
        <v>#DIV/0!</v>
      </c>
      <c r="H103" s="77">
        <f t="shared" si="14"/>
        <v>0</v>
      </c>
      <c r="I103" s="76">
        <f t="shared" si="15"/>
        <v>0</v>
      </c>
    </row>
    <row r="104" spans="1:9" ht="15">
      <c r="A104" s="81">
        <f t="shared" si="16"/>
        <v>0</v>
      </c>
      <c r="B104" s="80"/>
      <c r="C104" s="79">
        <f t="shared" si="20"/>
        <v>0</v>
      </c>
      <c r="D104" s="77">
        <v>88</v>
      </c>
      <c r="E104" s="78" t="e">
        <f t="shared" si="17"/>
        <v>#DIV/0!</v>
      </c>
      <c r="F104" s="77" t="e">
        <f t="shared" si="18"/>
        <v>#DIV/0!</v>
      </c>
      <c r="G104" s="77" t="e">
        <f t="shared" si="19"/>
        <v>#DIV/0!</v>
      </c>
      <c r="H104" s="77">
        <f t="shared" si="14"/>
        <v>0</v>
      </c>
      <c r="I104" s="76">
        <f t="shared" si="15"/>
        <v>0</v>
      </c>
    </row>
    <row r="105" spans="1:9" ht="15">
      <c r="A105" s="81">
        <f t="shared" si="16"/>
        <v>0</v>
      </c>
      <c r="B105" s="80"/>
      <c r="C105" s="79">
        <f t="shared" si="20"/>
        <v>0</v>
      </c>
      <c r="D105" s="77">
        <v>89</v>
      </c>
      <c r="E105" s="78" t="e">
        <f t="shared" si="17"/>
        <v>#DIV/0!</v>
      </c>
      <c r="F105" s="77" t="e">
        <f t="shared" si="18"/>
        <v>#DIV/0!</v>
      </c>
      <c r="G105" s="77" t="e">
        <f t="shared" si="19"/>
        <v>#DIV/0!</v>
      </c>
      <c r="H105" s="77">
        <f t="shared" si="14"/>
        <v>0</v>
      </c>
      <c r="I105" s="76">
        <f t="shared" si="15"/>
        <v>0</v>
      </c>
    </row>
    <row r="106" spans="1:9" ht="15">
      <c r="A106" s="81">
        <f t="shared" si="16"/>
        <v>0</v>
      </c>
      <c r="B106" s="80"/>
      <c r="C106" s="79">
        <f t="shared" si="20"/>
        <v>0</v>
      </c>
      <c r="D106" s="77">
        <v>90</v>
      </c>
      <c r="E106" s="78" t="e">
        <f t="shared" si="17"/>
        <v>#DIV/0!</v>
      </c>
      <c r="F106" s="77" t="e">
        <f t="shared" si="18"/>
        <v>#DIV/0!</v>
      </c>
      <c r="G106" s="77" t="e">
        <f t="shared" si="19"/>
        <v>#DIV/0!</v>
      </c>
      <c r="H106" s="77">
        <f t="shared" si="14"/>
        <v>0</v>
      </c>
      <c r="I106" s="76">
        <f t="shared" si="15"/>
        <v>0</v>
      </c>
    </row>
    <row r="107" spans="1:9" ht="15">
      <c r="A107" s="81">
        <f t="shared" si="16"/>
        <v>0</v>
      </c>
      <c r="B107" s="80"/>
      <c r="C107" s="79">
        <f t="shared" si="20"/>
        <v>0</v>
      </c>
      <c r="D107" s="77">
        <v>91</v>
      </c>
      <c r="E107" s="78" t="e">
        <f t="shared" si="17"/>
        <v>#DIV/0!</v>
      </c>
      <c r="F107" s="77" t="e">
        <f t="shared" si="18"/>
        <v>#DIV/0!</v>
      </c>
      <c r="G107" s="77" t="e">
        <f t="shared" si="19"/>
        <v>#DIV/0!</v>
      </c>
      <c r="H107" s="77">
        <f t="shared" si="14"/>
        <v>0</v>
      </c>
      <c r="I107" s="76">
        <f t="shared" si="15"/>
        <v>0</v>
      </c>
    </row>
    <row r="108" spans="1:9" ht="15">
      <c r="A108" s="81">
        <f t="shared" si="16"/>
        <v>0</v>
      </c>
      <c r="B108" s="80"/>
      <c r="C108" s="79">
        <f t="shared" si="20"/>
        <v>0</v>
      </c>
      <c r="D108" s="77">
        <v>92</v>
      </c>
      <c r="E108" s="78" t="e">
        <f t="shared" si="17"/>
        <v>#DIV/0!</v>
      </c>
      <c r="F108" s="77" t="e">
        <f t="shared" si="18"/>
        <v>#DIV/0!</v>
      </c>
      <c r="G108" s="77" t="e">
        <f t="shared" si="19"/>
        <v>#DIV/0!</v>
      </c>
      <c r="H108" s="77">
        <f t="shared" si="14"/>
        <v>0</v>
      </c>
      <c r="I108" s="76">
        <f t="shared" si="15"/>
        <v>0</v>
      </c>
    </row>
    <row r="109" spans="1:9" ht="15">
      <c r="A109" s="81">
        <f t="shared" si="16"/>
        <v>0</v>
      </c>
      <c r="B109" s="80"/>
      <c r="C109" s="79">
        <f t="shared" si="20"/>
        <v>0</v>
      </c>
      <c r="D109" s="77">
        <v>93</v>
      </c>
      <c r="E109" s="78" t="e">
        <f t="shared" si="17"/>
        <v>#DIV/0!</v>
      </c>
      <c r="F109" s="77" t="e">
        <f t="shared" si="18"/>
        <v>#DIV/0!</v>
      </c>
      <c r="G109" s="77" t="e">
        <f t="shared" si="19"/>
        <v>#DIV/0!</v>
      </c>
      <c r="H109" s="77">
        <f t="shared" si="14"/>
        <v>0</v>
      </c>
      <c r="I109" s="76">
        <f t="shared" si="15"/>
        <v>0</v>
      </c>
    </row>
    <row r="110" spans="1:9" ht="15">
      <c r="A110" s="81">
        <f t="shared" si="16"/>
        <v>0</v>
      </c>
      <c r="B110" s="80"/>
      <c r="C110" s="79">
        <f t="shared" si="20"/>
        <v>0</v>
      </c>
      <c r="D110" s="77">
        <v>94</v>
      </c>
      <c r="E110" s="78" t="e">
        <f t="shared" si="17"/>
        <v>#DIV/0!</v>
      </c>
      <c r="F110" s="77" t="e">
        <f t="shared" si="18"/>
        <v>#DIV/0!</v>
      </c>
      <c r="G110" s="77" t="e">
        <f t="shared" si="19"/>
        <v>#DIV/0!</v>
      </c>
      <c r="H110" s="77">
        <f t="shared" si="14"/>
        <v>0</v>
      </c>
      <c r="I110" s="76">
        <f t="shared" si="15"/>
        <v>0</v>
      </c>
    </row>
    <row r="111" spans="1:9" ht="15">
      <c r="A111" s="81">
        <f t="shared" si="16"/>
        <v>0</v>
      </c>
      <c r="B111" s="80"/>
      <c r="C111" s="79">
        <f t="shared" si="20"/>
        <v>0</v>
      </c>
      <c r="D111" s="77">
        <v>95</v>
      </c>
      <c r="E111" s="78" t="e">
        <f t="shared" si="17"/>
        <v>#DIV/0!</v>
      </c>
      <c r="F111" s="77" t="e">
        <f t="shared" si="18"/>
        <v>#DIV/0!</v>
      </c>
      <c r="G111" s="77" t="e">
        <f t="shared" si="19"/>
        <v>#DIV/0!</v>
      </c>
      <c r="H111" s="77">
        <f t="shared" si="14"/>
        <v>0</v>
      </c>
      <c r="I111" s="76">
        <f t="shared" si="15"/>
        <v>0</v>
      </c>
    </row>
    <row r="112" spans="1:11" ht="15">
      <c r="A112" s="81">
        <f t="shared" si="16"/>
        <v>0</v>
      </c>
      <c r="B112" s="80"/>
      <c r="C112" s="79">
        <f t="shared" si="20"/>
        <v>0</v>
      </c>
      <c r="D112" s="77">
        <v>96</v>
      </c>
      <c r="E112" s="78" t="e">
        <f t="shared" si="17"/>
        <v>#DIV/0!</v>
      </c>
      <c r="F112" s="77" t="e">
        <f t="shared" si="18"/>
        <v>#DIV/0!</v>
      </c>
      <c r="G112" s="77" t="e">
        <f t="shared" si="19"/>
        <v>#DIV/0!</v>
      </c>
      <c r="H112" s="77">
        <f aca="true" t="shared" si="21" ref="H112:H135">IF(ISERR(+F112*A112/$B$11/100)=1,0,F112*A112/$B$11/100)</f>
        <v>0</v>
      </c>
      <c r="I112" s="76">
        <f aca="true" t="shared" si="22" ref="I112:I135">IF(ISERR(+G112-H112)=1,0,G112-H112)</f>
        <v>0</v>
      </c>
      <c r="J112" s="68">
        <f>SUM(H100:H111)</f>
        <v>0</v>
      </c>
      <c r="K112" s="68">
        <f>SUM(I100:I111)</f>
        <v>0</v>
      </c>
    </row>
    <row r="113" spans="1:9" ht="15">
      <c r="A113" s="81">
        <f aca="true" t="shared" si="23" ref="A113:A135">A112</f>
        <v>0</v>
      </c>
      <c r="B113" s="80"/>
      <c r="C113" s="79">
        <f t="shared" si="20"/>
        <v>0</v>
      </c>
      <c r="D113" s="77">
        <v>97</v>
      </c>
      <c r="E113" s="78" t="e">
        <f aca="true" t="shared" si="24" ref="E113:E135">(-LOG(1-((F113-B113)*A113/100/$B$11/G112))/(LOG(1+(A113/$B$11/100)))*(C113&lt;&gt;0))+(E112-1)*(C113=0)</f>
        <v>#DIV/0!</v>
      </c>
      <c r="F113" s="77" t="e">
        <f aca="true" t="shared" si="25" ref="F113:F135">(F112-I112-B112)*(E112&gt;1)</f>
        <v>#DIV/0!</v>
      </c>
      <c r="G113" s="77" t="e">
        <f aca="true" t="shared" si="26" ref="G113:G135">PMT(A113/100/$B$11,E113,-F113)*(C113=0)+G112*(C113&lt;&gt;0)</f>
        <v>#DIV/0!</v>
      </c>
      <c r="H113" s="77">
        <f t="shared" si="21"/>
        <v>0</v>
      </c>
      <c r="I113" s="76">
        <f t="shared" si="22"/>
        <v>0</v>
      </c>
    </row>
    <row r="114" spans="1:9" ht="15">
      <c r="A114" s="81">
        <f t="shared" si="23"/>
        <v>0</v>
      </c>
      <c r="B114" s="80"/>
      <c r="C114" s="79">
        <f t="shared" si="20"/>
        <v>0</v>
      </c>
      <c r="D114" s="77">
        <v>98</v>
      </c>
      <c r="E114" s="78" t="e">
        <f t="shared" si="24"/>
        <v>#DIV/0!</v>
      </c>
      <c r="F114" s="77" t="e">
        <f t="shared" si="25"/>
        <v>#DIV/0!</v>
      </c>
      <c r="G114" s="77" t="e">
        <f t="shared" si="26"/>
        <v>#DIV/0!</v>
      </c>
      <c r="H114" s="77">
        <f t="shared" si="21"/>
        <v>0</v>
      </c>
      <c r="I114" s="76">
        <f t="shared" si="22"/>
        <v>0</v>
      </c>
    </row>
    <row r="115" spans="1:9" ht="15">
      <c r="A115" s="81">
        <f t="shared" si="23"/>
        <v>0</v>
      </c>
      <c r="B115" s="80"/>
      <c r="C115" s="79">
        <f t="shared" si="20"/>
        <v>0</v>
      </c>
      <c r="D115" s="77">
        <v>99</v>
      </c>
      <c r="E115" s="78" t="e">
        <f t="shared" si="24"/>
        <v>#DIV/0!</v>
      </c>
      <c r="F115" s="77" t="e">
        <f t="shared" si="25"/>
        <v>#DIV/0!</v>
      </c>
      <c r="G115" s="77" t="e">
        <f t="shared" si="26"/>
        <v>#DIV/0!</v>
      </c>
      <c r="H115" s="77">
        <f t="shared" si="21"/>
        <v>0</v>
      </c>
      <c r="I115" s="76">
        <f t="shared" si="22"/>
        <v>0</v>
      </c>
    </row>
    <row r="116" spans="1:9" ht="15">
      <c r="A116" s="81">
        <f t="shared" si="23"/>
        <v>0</v>
      </c>
      <c r="B116" s="80"/>
      <c r="C116" s="79">
        <f t="shared" si="20"/>
        <v>0</v>
      </c>
      <c r="D116" s="77">
        <v>100</v>
      </c>
      <c r="E116" s="78" t="e">
        <f t="shared" si="24"/>
        <v>#DIV/0!</v>
      </c>
      <c r="F116" s="77" t="e">
        <f t="shared" si="25"/>
        <v>#DIV/0!</v>
      </c>
      <c r="G116" s="77" t="e">
        <f t="shared" si="26"/>
        <v>#DIV/0!</v>
      </c>
      <c r="H116" s="77">
        <f t="shared" si="21"/>
        <v>0</v>
      </c>
      <c r="I116" s="76">
        <f t="shared" si="22"/>
        <v>0</v>
      </c>
    </row>
    <row r="117" spans="1:9" ht="15">
      <c r="A117" s="81">
        <f t="shared" si="23"/>
        <v>0</v>
      </c>
      <c r="B117" s="80"/>
      <c r="C117" s="79">
        <f t="shared" si="20"/>
        <v>0</v>
      </c>
      <c r="D117" s="77">
        <v>101</v>
      </c>
      <c r="E117" s="78" t="e">
        <f t="shared" si="24"/>
        <v>#DIV/0!</v>
      </c>
      <c r="F117" s="77" t="e">
        <f t="shared" si="25"/>
        <v>#DIV/0!</v>
      </c>
      <c r="G117" s="77" t="e">
        <f t="shared" si="26"/>
        <v>#DIV/0!</v>
      </c>
      <c r="H117" s="77">
        <f t="shared" si="21"/>
        <v>0</v>
      </c>
      <c r="I117" s="76">
        <f t="shared" si="22"/>
        <v>0</v>
      </c>
    </row>
    <row r="118" spans="1:9" ht="15">
      <c r="A118" s="81">
        <f t="shared" si="23"/>
        <v>0</v>
      </c>
      <c r="B118" s="80"/>
      <c r="C118" s="79">
        <f t="shared" si="20"/>
        <v>0</v>
      </c>
      <c r="D118" s="77">
        <v>102</v>
      </c>
      <c r="E118" s="78" t="e">
        <f t="shared" si="24"/>
        <v>#DIV/0!</v>
      </c>
      <c r="F118" s="77" t="e">
        <f t="shared" si="25"/>
        <v>#DIV/0!</v>
      </c>
      <c r="G118" s="77" t="e">
        <f t="shared" si="26"/>
        <v>#DIV/0!</v>
      </c>
      <c r="H118" s="77">
        <f t="shared" si="21"/>
        <v>0</v>
      </c>
      <c r="I118" s="76">
        <f t="shared" si="22"/>
        <v>0</v>
      </c>
    </row>
    <row r="119" spans="1:9" ht="15">
      <c r="A119" s="81">
        <f t="shared" si="23"/>
        <v>0</v>
      </c>
      <c r="B119" s="80"/>
      <c r="C119" s="79">
        <f aca="true" t="shared" si="27" ref="C119:C135">+C118</f>
        <v>0</v>
      </c>
      <c r="D119" s="77">
        <v>103</v>
      </c>
      <c r="E119" s="78" t="e">
        <f t="shared" si="24"/>
        <v>#DIV/0!</v>
      </c>
      <c r="F119" s="77" t="e">
        <f t="shared" si="25"/>
        <v>#DIV/0!</v>
      </c>
      <c r="G119" s="77" t="e">
        <f t="shared" si="26"/>
        <v>#DIV/0!</v>
      </c>
      <c r="H119" s="77">
        <f t="shared" si="21"/>
        <v>0</v>
      </c>
      <c r="I119" s="76">
        <f t="shared" si="22"/>
        <v>0</v>
      </c>
    </row>
    <row r="120" spans="1:9" ht="15">
      <c r="A120" s="81">
        <f t="shared" si="23"/>
        <v>0</v>
      </c>
      <c r="B120" s="80"/>
      <c r="C120" s="79">
        <f t="shared" si="27"/>
        <v>0</v>
      </c>
      <c r="D120" s="77">
        <v>104</v>
      </c>
      <c r="E120" s="78" t="e">
        <f t="shared" si="24"/>
        <v>#DIV/0!</v>
      </c>
      <c r="F120" s="77" t="e">
        <f t="shared" si="25"/>
        <v>#DIV/0!</v>
      </c>
      <c r="G120" s="77" t="e">
        <f t="shared" si="26"/>
        <v>#DIV/0!</v>
      </c>
      <c r="H120" s="77">
        <f t="shared" si="21"/>
        <v>0</v>
      </c>
      <c r="I120" s="76">
        <f t="shared" si="22"/>
        <v>0</v>
      </c>
    </row>
    <row r="121" spans="1:9" ht="15">
      <c r="A121" s="81">
        <f t="shared" si="23"/>
        <v>0</v>
      </c>
      <c r="B121" s="80"/>
      <c r="C121" s="79">
        <f t="shared" si="27"/>
        <v>0</v>
      </c>
      <c r="D121" s="77">
        <v>105</v>
      </c>
      <c r="E121" s="78" t="e">
        <f t="shared" si="24"/>
        <v>#DIV/0!</v>
      </c>
      <c r="F121" s="77" t="e">
        <f t="shared" si="25"/>
        <v>#DIV/0!</v>
      </c>
      <c r="G121" s="77" t="e">
        <f t="shared" si="26"/>
        <v>#DIV/0!</v>
      </c>
      <c r="H121" s="77">
        <f t="shared" si="21"/>
        <v>0</v>
      </c>
      <c r="I121" s="76">
        <f t="shared" si="22"/>
        <v>0</v>
      </c>
    </row>
    <row r="122" spans="1:9" ht="15">
      <c r="A122" s="81">
        <f t="shared" si="23"/>
        <v>0</v>
      </c>
      <c r="B122" s="80"/>
      <c r="C122" s="79">
        <f t="shared" si="27"/>
        <v>0</v>
      </c>
      <c r="D122" s="77">
        <v>106</v>
      </c>
      <c r="E122" s="78" t="e">
        <f t="shared" si="24"/>
        <v>#DIV/0!</v>
      </c>
      <c r="F122" s="77" t="e">
        <f t="shared" si="25"/>
        <v>#DIV/0!</v>
      </c>
      <c r="G122" s="77" t="e">
        <f t="shared" si="26"/>
        <v>#DIV/0!</v>
      </c>
      <c r="H122" s="77">
        <f t="shared" si="21"/>
        <v>0</v>
      </c>
      <c r="I122" s="76">
        <f t="shared" si="22"/>
        <v>0</v>
      </c>
    </row>
    <row r="123" spans="1:9" ht="15">
      <c r="A123" s="81">
        <f t="shared" si="23"/>
        <v>0</v>
      </c>
      <c r="B123" s="80"/>
      <c r="C123" s="79">
        <f t="shared" si="27"/>
        <v>0</v>
      </c>
      <c r="D123" s="77">
        <v>107</v>
      </c>
      <c r="E123" s="78" t="e">
        <f t="shared" si="24"/>
        <v>#DIV/0!</v>
      </c>
      <c r="F123" s="77" t="e">
        <f t="shared" si="25"/>
        <v>#DIV/0!</v>
      </c>
      <c r="G123" s="77" t="e">
        <f t="shared" si="26"/>
        <v>#DIV/0!</v>
      </c>
      <c r="H123" s="77">
        <f t="shared" si="21"/>
        <v>0</v>
      </c>
      <c r="I123" s="76">
        <f t="shared" si="22"/>
        <v>0</v>
      </c>
    </row>
    <row r="124" spans="1:11" ht="15">
      <c r="A124" s="81">
        <f t="shared" si="23"/>
        <v>0</v>
      </c>
      <c r="B124" s="80"/>
      <c r="C124" s="79">
        <f t="shared" si="27"/>
        <v>0</v>
      </c>
      <c r="D124" s="77">
        <v>108</v>
      </c>
      <c r="E124" s="78" t="e">
        <f t="shared" si="24"/>
        <v>#DIV/0!</v>
      </c>
      <c r="F124" s="77" t="e">
        <f t="shared" si="25"/>
        <v>#DIV/0!</v>
      </c>
      <c r="G124" s="77" t="e">
        <f t="shared" si="26"/>
        <v>#DIV/0!</v>
      </c>
      <c r="H124" s="77">
        <f t="shared" si="21"/>
        <v>0</v>
      </c>
      <c r="I124" s="76">
        <f t="shared" si="22"/>
        <v>0</v>
      </c>
      <c r="J124" s="68">
        <f>SUM(H112:H123)</f>
        <v>0</v>
      </c>
      <c r="K124" s="68">
        <f>SUM(I112:I123)</f>
        <v>0</v>
      </c>
    </row>
    <row r="125" spans="1:9" ht="15">
      <c r="A125" s="81">
        <f t="shared" si="23"/>
        <v>0</v>
      </c>
      <c r="B125" s="80"/>
      <c r="C125" s="79">
        <f t="shared" si="27"/>
        <v>0</v>
      </c>
      <c r="D125" s="77">
        <v>109</v>
      </c>
      <c r="E125" s="78" t="e">
        <f t="shared" si="24"/>
        <v>#DIV/0!</v>
      </c>
      <c r="F125" s="77" t="e">
        <f t="shared" si="25"/>
        <v>#DIV/0!</v>
      </c>
      <c r="G125" s="77" t="e">
        <f t="shared" si="26"/>
        <v>#DIV/0!</v>
      </c>
      <c r="H125" s="77">
        <f t="shared" si="21"/>
        <v>0</v>
      </c>
      <c r="I125" s="76">
        <f t="shared" si="22"/>
        <v>0</v>
      </c>
    </row>
    <row r="126" spans="1:9" ht="15">
      <c r="A126" s="81">
        <f t="shared" si="23"/>
        <v>0</v>
      </c>
      <c r="B126" s="80"/>
      <c r="C126" s="79">
        <f t="shared" si="27"/>
        <v>0</v>
      </c>
      <c r="D126" s="77">
        <v>110</v>
      </c>
      <c r="E126" s="78" t="e">
        <f t="shared" si="24"/>
        <v>#DIV/0!</v>
      </c>
      <c r="F126" s="77" t="e">
        <f t="shared" si="25"/>
        <v>#DIV/0!</v>
      </c>
      <c r="G126" s="77" t="e">
        <f t="shared" si="26"/>
        <v>#DIV/0!</v>
      </c>
      <c r="H126" s="77">
        <f t="shared" si="21"/>
        <v>0</v>
      </c>
      <c r="I126" s="76">
        <f t="shared" si="22"/>
        <v>0</v>
      </c>
    </row>
    <row r="127" spans="1:9" ht="15">
      <c r="A127" s="81">
        <f t="shared" si="23"/>
        <v>0</v>
      </c>
      <c r="B127" s="80"/>
      <c r="C127" s="79">
        <f t="shared" si="27"/>
        <v>0</v>
      </c>
      <c r="D127" s="77">
        <v>111</v>
      </c>
      <c r="E127" s="78" t="e">
        <f t="shared" si="24"/>
        <v>#DIV/0!</v>
      </c>
      <c r="F127" s="77" t="e">
        <f t="shared" si="25"/>
        <v>#DIV/0!</v>
      </c>
      <c r="G127" s="77" t="e">
        <f t="shared" si="26"/>
        <v>#DIV/0!</v>
      </c>
      <c r="H127" s="77">
        <f t="shared" si="21"/>
        <v>0</v>
      </c>
      <c r="I127" s="76">
        <f t="shared" si="22"/>
        <v>0</v>
      </c>
    </row>
    <row r="128" spans="1:9" ht="15">
      <c r="A128" s="81">
        <f t="shared" si="23"/>
        <v>0</v>
      </c>
      <c r="B128" s="80"/>
      <c r="C128" s="79">
        <f t="shared" si="27"/>
        <v>0</v>
      </c>
      <c r="D128" s="77">
        <v>112</v>
      </c>
      <c r="E128" s="78" t="e">
        <f t="shared" si="24"/>
        <v>#DIV/0!</v>
      </c>
      <c r="F128" s="77" t="e">
        <f t="shared" si="25"/>
        <v>#DIV/0!</v>
      </c>
      <c r="G128" s="77" t="e">
        <f t="shared" si="26"/>
        <v>#DIV/0!</v>
      </c>
      <c r="H128" s="77">
        <f t="shared" si="21"/>
        <v>0</v>
      </c>
      <c r="I128" s="76">
        <f t="shared" si="22"/>
        <v>0</v>
      </c>
    </row>
    <row r="129" spans="1:9" ht="15">
      <c r="A129" s="81">
        <f t="shared" si="23"/>
        <v>0</v>
      </c>
      <c r="B129" s="80"/>
      <c r="C129" s="79">
        <f t="shared" si="27"/>
        <v>0</v>
      </c>
      <c r="D129" s="77">
        <v>113</v>
      </c>
      <c r="E129" s="78" t="e">
        <f t="shared" si="24"/>
        <v>#DIV/0!</v>
      </c>
      <c r="F129" s="77" t="e">
        <f t="shared" si="25"/>
        <v>#DIV/0!</v>
      </c>
      <c r="G129" s="77" t="e">
        <f t="shared" si="26"/>
        <v>#DIV/0!</v>
      </c>
      <c r="H129" s="77">
        <f t="shared" si="21"/>
        <v>0</v>
      </c>
      <c r="I129" s="76">
        <f t="shared" si="22"/>
        <v>0</v>
      </c>
    </row>
    <row r="130" spans="1:9" ht="15">
      <c r="A130" s="81">
        <f t="shared" si="23"/>
        <v>0</v>
      </c>
      <c r="B130" s="80"/>
      <c r="C130" s="79">
        <f t="shared" si="27"/>
        <v>0</v>
      </c>
      <c r="D130" s="77">
        <v>114</v>
      </c>
      <c r="E130" s="78" t="e">
        <f t="shared" si="24"/>
        <v>#DIV/0!</v>
      </c>
      <c r="F130" s="77" t="e">
        <f t="shared" si="25"/>
        <v>#DIV/0!</v>
      </c>
      <c r="G130" s="77" t="e">
        <f t="shared" si="26"/>
        <v>#DIV/0!</v>
      </c>
      <c r="H130" s="77">
        <f t="shared" si="21"/>
        <v>0</v>
      </c>
      <c r="I130" s="76">
        <f t="shared" si="22"/>
        <v>0</v>
      </c>
    </row>
    <row r="131" spans="1:9" ht="15">
      <c r="A131" s="81">
        <f t="shared" si="23"/>
        <v>0</v>
      </c>
      <c r="B131" s="80"/>
      <c r="C131" s="79">
        <f t="shared" si="27"/>
        <v>0</v>
      </c>
      <c r="D131" s="77">
        <v>115</v>
      </c>
      <c r="E131" s="78" t="e">
        <f t="shared" si="24"/>
        <v>#DIV/0!</v>
      </c>
      <c r="F131" s="77" t="e">
        <f t="shared" si="25"/>
        <v>#DIV/0!</v>
      </c>
      <c r="G131" s="77" t="e">
        <f t="shared" si="26"/>
        <v>#DIV/0!</v>
      </c>
      <c r="H131" s="77">
        <f t="shared" si="21"/>
        <v>0</v>
      </c>
      <c r="I131" s="76">
        <f t="shared" si="22"/>
        <v>0</v>
      </c>
    </row>
    <row r="132" spans="1:9" ht="15">
      <c r="A132" s="81">
        <f t="shared" si="23"/>
        <v>0</v>
      </c>
      <c r="B132" s="80"/>
      <c r="C132" s="79">
        <f t="shared" si="27"/>
        <v>0</v>
      </c>
      <c r="D132" s="77">
        <v>116</v>
      </c>
      <c r="E132" s="78" t="e">
        <f t="shared" si="24"/>
        <v>#DIV/0!</v>
      </c>
      <c r="F132" s="77" t="e">
        <f t="shared" si="25"/>
        <v>#DIV/0!</v>
      </c>
      <c r="G132" s="77" t="e">
        <f t="shared" si="26"/>
        <v>#DIV/0!</v>
      </c>
      <c r="H132" s="77">
        <f t="shared" si="21"/>
        <v>0</v>
      </c>
      <c r="I132" s="76">
        <f t="shared" si="22"/>
        <v>0</v>
      </c>
    </row>
    <row r="133" spans="1:9" ht="15">
      <c r="A133" s="81">
        <f t="shared" si="23"/>
        <v>0</v>
      </c>
      <c r="B133" s="80"/>
      <c r="C133" s="79">
        <f t="shared" si="27"/>
        <v>0</v>
      </c>
      <c r="D133" s="77">
        <v>117</v>
      </c>
      <c r="E133" s="78" t="e">
        <f t="shared" si="24"/>
        <v>#DIV/0!</v>
      </c>
      <c r="F133" s="77" t="e">
        <f t="shared" si="25"/>
        <v>#DIV/0!</v>
      </c>
      <c r="G133" s="77" t="e">
        <f t="shared" si="26"/>
        <v>#DIV/0!</v>
      </c>
      <c r="H133" s="77">
        <f t="shared" si="21"/>
        <v>0</v>
      </c>
      <c r="I133" s="76">
        <f t="shared" si="22"/>
        <v>0</v>
      </c>
    </row>
    <row r="134" spans="1:9" ht="15">
      <c r="A134" s="81">
        <f t="shared" si="23"/>
        <v>0</v>
      </c>
      <c r="B134" s="80"/>
      <c r="C134" s="79">
        <f t="shared" si="27"/>
        <v>0</v>
      </c>
      <c r="D134" s="77">
        <v>118</v>
      </c>
      <c r="E134" s="78" t="e">
        <f t="shared" si="24"/>
        <v>#DIV/0!</v>
      </c>
      <c r="F134" s="77" t="e">
        <f t="shared" si="25"/>
        <v>#DIV/0!</v>
      </c>
      <c r="G134" s="77" t="e">
        <f t="shared" si="26"/>
        <v>#DIV/0!</v>
      </c>
      <c r="H134" s="77">
        <f t="shared" si="21"/>
        <v>0</v>
      </c>
      <c r="I134" s="76">
        <f t="shared" si="22"/>
        <v>0</v>
      </c>
    </row>
    <row r="135" spans="1:11" ht="15">
      <c r="A135" s="81">
        <f t="shared" si="23"/>
        <v>0</v>
      </c>
      <c r="B135" s="80"/>
      <c r="C135" s="79">
        <f t="shared" si="27"/>
        <v>0</v>
      </c>
      <c r="D135" s="77">
        <v>119</v>
      </c>
      <c r="E135" s="78" t="e">
        <f t="shared" si="24"/>
        <v>#DIV/0!</v>
      </c>
      <c r="F135" s="77" t="e">
        <f t="shared" si="25"/>
        <v>#DIV/0!</v>
      </c>
      <c r="G135" s="77" t="e">
        <f t="shared" si="26"/>
        <v>#DIV/0!</v>
      </c>
      <c r="H135" s="77">
        <f t="shared" si="21"/>
        <v>0</v>
      </c>
      <c r="I135" s="76">
        <f t="shared" si="22"/>
        <v>0</v>
      </c>
      <c r="J135" s="68">
        <f>SUM(H124:H135)</f>
        <v>0</v>
      </c>
      <c r="K135" s="68">
        <f>SUM(I124:I135)</f>
        <v>0</v>
      </c>
    </row>
    <row r="136" spans="1:11" ht="15">
      <c r="A136" s="81"/>
      <c r="B136" s="80"/>
      <c r="C136" s="79"/>
      <c r="D136" s="77"/>
      <c r="E136" s="78"/>
      <c r="F136" s="77"/>
      <c r="G136" s="77"/>
      <c r="H136" s="77">
        <f>SUM(H16:H135)</f>
        <v>0</v>
      </c>
      <c r="I136" s="77">
        <f>SUM(I16:I135)</f>
        <v>0</v>
      </c>
      <c r="J136" s="77">
        <f>SUM(J16:J135)</f>
        <v>0</v>
      </c>
      <c r="K136" s="77">
        <f>SUM(K16:K135)</f>
        <v>0</v>
      </c>
    </row>
    <row r="137" spans="1:9" ht="15">
      <c r="A137" s="81">
        <f>A135</f>
        <v>0</v>
      </c>
      <c r="B137" s="80"/>
      <c r="C137" s="79">
        <f>+C135</f>
        <v>0</v>
      </c>
      <c r="D137" s="77">
        <v>120</v>
      </c>
      <c r="E137" s="78" t="e">
        <f>(-LOG(1-((F137-B137)*A137/100/$B$11/G135))/(LOG(1+(A137/$B$11/100)))*(C137&lt;&gt;0))+(E135-1)*(C137=0)</f>
        <v>#DIV/0!</v>
      </c>
      <c r="F137" s="77" t="e">
        <f>(F135-I135-B135)*(E135&gt;1)</f>
        <v>#DIV/0!</v>
      </c>
      <c r="G137" s="77" t="e">
        <f>PMT(A137/100/$B$11,E137,-F137)*(C137=0)+G135*(C137&lt;&gt;0)</f>
        <v>#DIV/0!</v>
      </c>
      <c r="H137" s="77">
        <f aca="true" t="shared" si="28" ref="H137:H200">IF(ISERR(+F137*A137/$B$11/100)=1,0,F137*A137/$B$11/100)</f>
        <v>0</v>
      </c>
      <c r="I137" s="76">
        <f aca="true" t="shared" si="29" ref="I137:I200">IF(ISERR(+G137-H137)=1,0,G137-H137)</f>
        <v>0</v>
      </c>
    </row>
    <row r="138" spans="1:9" ht="15">
      <c r="A138" s="81">
        <f aca="true" t="shared" si="30" ref="A138:A201">A137</f>
        <v>0</v>
      </c>
      <c r="B138" s="80"/>
      <c r="C138" s="79">
        <f aca="true" t="shared" si="31" ref="C138:C201">+C137</f>
        <v>0</v>
      </c>
      <c r="D138" s="77">
        <v>121</v>
      </c>
      <c r="E138" s="78" t="e">
        <f aca="true" t="shared" si="32" ref="E138:E201">(-LOG(1-((F138-B138)*A138/100/$B$11/G137))/(LOG(1+(A138/$B$11/100)))*(C138&lt;&gt;0))+(E137-1)*(C138=0)</f>
        <v>#DIV/0!</v>
      </c>
      <c r="F138" s="77" t="e">
        <f aca="true" t="shared" si="33" ref="F138:F201">(F137-I137-B137)*(E137&gt;1)</f>
        <v>#DIV/0!</v>
      </c>
      <c r="G138" s="77" t="e">
        <f aca="true" t="shared" si="34" ref="G138:G201">PMT(A138/100/$B$11,E138,-F138)*(C138=0)+G137*(C138&lt;&gt;0)</f>
        <v>#DIV/0!</v>
      </c>
      <c r="H138" s="77">
        <f t="shared" si="28"/>
        <v>0</v>
      </c>
      <c r="I138" s="76">
        <f t="shared" si="29"/>
        <v>0</v>
      </c>
    </row>
    <row r="139" spans="1:9" ht="15">
      <c r="A139" s="81">
        <f t="shared" si="30"/>
        <v>0</v>
      </c>
      <c r="B139" s="80"/>
      <c r="C139" s="79">
        <f t="shared" si="31"/>
        <v>0</v>
      </c>
      <c r="D139" s="77">
        <v>122</v>
      </c>
      <c r="E139" s="78" t="e">
        <f t="shared" si="32"/>
        <v>#DIV/0!</v>
      </c>
      <c r="F139" s="77" t="e">
        <f t="shared" si="33"/>
        <v>#DIV/0!</v>
      </c>
      <c r="G139" s="77" t="e">
        <f t="shared" si="34"/>
        <v>#DIV/0!</v>
      </c>
      <c r="H139" s="77">
        <f t="shared" si="28"/>
        <v>0</v>
      </c>
      <c r="I139" s="76">
        <f t="shared" si="29"/>
        <v>0</v>
      </c>
    </row>
    <row r="140" spans="1:9" ht="15">
      <c r="A140" s="81">
        <f t="shared" si="30"/>
        <v>0</v>
      </c>
      <c r="B140" s="80"/>
      <c r="C140" s="79">
        <f t="shared" si="31"/>
        <v>0</v>
      </c>
      <c r="D140" s="77">
        <v>123</v>
      </c>
      <c r="E140" s="78" t="e">
        <f t="shared" si="32"/>
        <v>#DIV/0!</v>
      </c>
      <c r="F140" s="77" t="e">
        <f t="shared" si="33"/>
        <v>#DIV/0!</v>
      </c>
      <c r="G140" s="77" t="e">
        <f t="shared" si="34"/>
        <v>#DIV/0!</v>
      </c>
      <c r="H140" s="77">
        <f t="shared" si="28"/>
        <v>0</v>
      </c>
      <c r="I140" s="76">
        <f t="shared" si="29"/>
        <v>0</v>
      </c>
    </row>
    <row r="141" spans="1:9" ht="15">
      <c r="A141" s="81">
        <f t="shared" si="30"/>
        <v>0</v>
      </c>
      <c r="B141" s="80"/>
      <c r="C141" s="79">
        <f t="shared" si="31"/>
        <v>0</v>
      </c>
      <c r="D141" s="77">
        <v>124</v>
      </c>
      <c r="E141" s="78" t="e">
        <f t="shared" si="32"/>
        <v>#DIV/0!</v>
      </c>
      <c r="F141" s="77" t="e">
        <f t="shared" si="33"/>
        <v>#DIV/0!</v>
      </c>
      <c r="G141" s="77" t="e">
        <f t="shared" si="34"/>
        <v>#DIV/0!</v>
      </c>
      <c r="H141" s="77">
        <f t="shared" si="28"/>
        <v>0</v>
      </c>
      <c r="I141" s="76">
        <f t="shared" si="29"/>
        <v>0</v>
      </c>
    </row>
    <row r="142" spans="1:9" ht="15">
      <c r="A142" s="81">
        <f t="shared" si="30"/>
        <v>0</v>
      </c>
      <c r="B142" s="80"/>
      <c r="C142" s="79">
        <f t="shared" si="31"/>
        <v>0</v>
      </c>
      <c r="D142" s="77">
        <v>125</v>
      </c>
      <c r="E142" s="78" t="e">
        <f t="shared" si="32"/>
        <v>#DIV/0!</v>
      </c>
      <c r="F142" s="77" t="e">
        <f t="shared" si="33"/>
        <v>#DIV/0!</v>
      </c>
      <c r="G142" s="77" t="e">
        <f t="shared" si="34"/>
        <v>#DIV/0!</v>
      </c>
      <c r="H142" s="77">
        <f t="shared" si="28"/>
        <v>0</v>
      </c>
      <c r="I142" s="76">
        <f t="shared" si="29"/>
        <v>0</v>
      </c>
    </row>
    <row r="143" spans="1:9" ht="15">
      <c r="A143" s="81">
        <f t="shared" si="30"/>
        <v>0</v>
      </c>
      <c r="B143" s="80"/>
      <c r="C143" s="79">
        <f t="shared" si="31"/>
        <v>0</v>
      </c>
      <c r="D143" s="77">
        <v>126</v>
      </c>
      <c r="E143" s="78" t="e">
        <f t="shared" si="32"/>
        <v>#DIV/0!</v>
      </c>
      <c r="F143" s="77" t="e">
        <f t="shared" si="33"/>
        <v>#DIV/0!</v>
      </c>
      <c r="G143" s="77" t="e">
        <f t="shared" si="34"/>
        <v>#DIV/0!</v>
      </c>
      <c r="H143" s="77">
        <f t="shared" si="28"/>
        <v>0</v>
      </c>
      <c r="I143" s="76">
        <f t="shared" si="29"/>
        <v>0</v>
      </c>
    </row>
    <row r="144" spans="1:9" ht="15">
      <c r="A144" s="81">
        <f t="shared" si="30"/>
        <v>0</v>
      </c>
      <c r="B144" s="80"/>
      <c r="C144" s="79">
        <f t="shared" si="31"/>
        <v>0</v>
      </c>
      <c r="D144" s="77">
        <v>127</v>
      </c>
      <c r="E144" s="78" t="e">
        <f t="shared" si="32"/>
        <v>#DIV/0!</v>
      </c>
      <c r="F144" s="77" t="e">
        <f t="shared" si="33"/>
        <v>#DIV/0!</v>
      </c>
      <c r="G144" s="77" t="e">
        <f t="shared" si="34"/>
        <v>#DIV/0!</v>
      </c>
      <c r="H144" s="77">
        <f t="shared" si="28"/>
        <v>0</v>
      </c>
      <c r="I144" s="76">
        <f t="shared" si="29"/>
        <v>0</v>
      </c>
    </row>
    <row r="145" spans="1:9" ht="15">
      <c r="A145" s="81">
        <f t="shared" si="30"/>
        <v>0</v>
      </c>
      <c r="B145" s="80"/>
      <c r="C145" s="79">
        <f t="shared" si="31"/>
        <v>0</v>
      </c>
      <c r="D145" s="77">
        <v>128</v>
      </c>
      <c r="E145" s="78" t="e">
        <f t="shared" si="32"/>
        <v>#DIV/0!</v>
      </c>
      <c r="F145" s="77" t="e">
        <f t="shared" si="33"/>
        <v>#DIV/0!</v>
      </c>
      <c r="G145" s="77" t="e">
        <f t="shared" si="34"/>
        <v>#DIV/0!</v>
      </c>
      <c r="H145" s="77">
        <f t="shared" si="28"/>
        <v>0</v>
      </c>
      <c r="I145" s="76">
        <f t="shared" si="29"/>
        <v>0</v>
      </c>
    </row>
    <row r="146" spans="1:9" ht="15">
      <c r="A146" s="81">
        <f t="shared" si="30"/>
        <v>0</v>
      </c>
      <c r="B146" s="80"/>
      <c r="C146" s="79">
        <f t="shared" si="31"/>
        <v>0</v>
      </c>
      <c r="D146" s="77">
        <v>129</v>
      </c>
      <c r="E146" s="78" t="e">
        <f t="shared" si="32"/>
        <v>#DIV/0!</v>
      </c>
      <c r="F146" s="77" t="e">
        <f t="shared" si="33"/>
        <v>#DIV/0!</v>
      </c>
      <c r="G146" s="77" t="e">
        <f t="shared" si="34"/>
        <v>#DIV/0!</v>
      </c>
      <c r="H146" s="77">
        <f t="shared" si="28"/>
        <v>0</v>
      </c>
      <c r="I146" s="76">
        <f t="shared" si="29"/>
        <v>0</v>
      </c>
    </row>
    <row r="147" spans="1:9" ht="15">
      <c r="A147" s="81">
        <f t="shared" si="30"/>
        <v>0</v>
      </c>
      <c r="B147" s="80"/>
      <c r="C147" s="79">
        <f t="shared" si="31"/>
        <v>0</v>
      </c>
      <c r="D147" s="77">
        <v>130</v>
      </c>
      <c r="E147" s="78" t="e">
        <f t="shared" si="32"/>
        <v>#DIV/0!</v>
      </c>
      <c r="F147" s="77" t="e">
        <f t="shared" si="33"/>
        <v>#DIV/0!</v>
      </c>
      <c r="G147" s="77" t="e">
        <f t="shared" si="34"/>
        <v>#DIV/0!</v>
      </c>
      <c r="H147" s="77">
        <f t="shared" si="28"/>
        <v>0</v>
      </c>
      <c r="I147" s="76">
        <f t="shared" si="29"/>
        <v>0</v>
      </c>
    </row>
    <row r="148" spans="1:9" ht="15">
      <c r="A148" s="81">
        <f t="shared" si="30"/>
        <v>0</v>
      </c>
      <c r="B148" s="80"/>
      <c r="C148" s="79">
        <f t="shared" si="31"/>
        <v>0</v>
      </c>
      <c r="D148" s="77">
        <v>131</v>
      </c>
      <c r="E148" s="78" t="e">
        <f t="shared" si="32"/>
        <v>#DIV/0!</v>
      </c>
      <c r="F148" s="77" t="e">
        <f t="shared" si="33"/>
        <v>#DIV/0!</v>
      </c>
      <c r="G148" s="77" t="e">
        <f t="shared" si="34"/>
        <v>#DIV/0!</v>
      </c>
      <c r="H148" s="77">
        <f t="shared" si="28"/>
        <v>0</v>
      </c>
      <c r="I148" s="76">
        <f t="shared" si="29"/>
        <v>0</v>
      </c>
    </row>
    <row r="149" spans="1:9" ht="15">
      <c r="A149" s="81">
        <f t="shared" si="30"/>
        <v>0</v>
      </c>
      <c r="B149" s="80"/>
      <c r="C149" s="79">
        <f t="shared" si="31"/>
        <v>0</v>
      </c>
      <c r="D149" s="77">
        <v>132</v>
      </c>
      <c r="E149" s="78" t="e">
        <f t="shared" si="32"/>
        <v>#DIV/0!</v>
      </c>
      <c r="F149" s="77" t="e">
        <f t="shared" si="33"/>
        <v>#DIV/0!</v>
      </c>
      <c r="G149" s="77" t="e">
        <f t="shared" si="34"/>
        <v>#DIV/0!</v>
      </c>
      <c r="H149" s="77">
        <f t="shared" si="28"/>
        <v>0</v>
      </c>
      <c r="I149" s="76">
        <f t="shared" si="29"/>
        <v>0</v>
      </c>
    </row>
    <row r="150" spans="1:9" ht="15">
      <c r="A150" s="81">
        <f t="shared" si="30"/>
        <v>0</v>
      </c>
      <c r="B150" s="80"/>
      <c r="C150" s="79">
        <f t="shared" si="31"/>
        <v>0</v>
      </c>
      <c r="D150" s="77">
        <v>133</v>
      </c>
      <c r="E150" s="78" t="e">
        <f t="shared" si="32"/>
        <v>#DIV/0!</v>
      </c>
      <c r="F150" s="77" t="e">
        <f t="shared" si="33"/>
        <v>#DIV/0!</v>
      </c>
      <c r="G150" s="77" t="e">
        <f t="shared" si="34"/>
        <v>#DIV/0!</v>
      </c>
      <c r="H150" s="77">
        <f t="shared" si="28"/>
        <v>0</v>
      </c>
      <c r="I150" s="76">
        <f t="shared" si="29"/>
        <v>0</v>
      </c>
    </row>
    <row r="151" spans="1:9" ht="15">
      <c r="A151" s="81">
        <f t="shared" si="30"/>
        <v>0</v>
      </c>
      <c r="B151" s="80"/>
      <c r="C151" s="79">
        <f t="shared" si="31"/>
        <v>0</v>
      </c>
      <c r="D151" s="77">
        <v>134</v>
      </c>
      <c r="E151" s="78" t="e">
        <f t="shared" si="32"/>
        <v>#DIV/0!</v>
      </c>
      <c r="F151" s="77" t="e">
        <f t="shared" si="33"/>
        <v>#DIV/0!</v>
      </c>
      <c r="G151" s="77" t="e">
        <f t="shared" si="34"/>
        <v>#DIV/0!</v>
      </c>
      <c r="H151" s="77">
        <f t="shared" si="28"/>
        <v>0</v>
      </c>
      <c r="I151" s="76">
        <f t="shared" si="29"/>
        <v>0</v>
      </c>
    </row>
    <row r="152" spans="1:9" ht="15">
      <c r="A152" s="81">
        <f t="shared" si="30"/>
        <v>0</v>
      </c>
      <c r="B152" s="80"/>
      <c r="C152" s="79">
        <f t="shared" si="31"/>
        <v>0</v>
      </c>
      <c r="D152" s="77">
        <v>135</v>
      </c>
      <c r="E152" s="78" t="e">
        <f t="shared" si="32"/>
        <v>#DIV/0!</v>
      </c>
      <c r="F152" s="77" t="e">
        <f t="shared" si="33"/>
        <v>#DIV/0!</v>
      </c>
      <c r="G152" s="77" t="e">
        <f t="shared" si="34"/>
        <v>#DIV/0!</v>
      </c>
      <c r="H152" s="77">
        <f t="shared" si="28"/>
        <v>0</v>
      </c>
      <c r="I152" s="76">
        <f t="shared" si="29"/>
        <v>0</v>
      </c>
    </row>
    <row r="153" spans="1:9" ht="15">
      <c r="A153" s="81">
        <f t="shared" si="30"/>
        <v>0</v>
      </c>
      <c r="B153" s="80"/>
      <c r="C153" s="79">
        <f t="shared" si="31"/>
        <v>0</v>
      </c>
      <c r="D153" s="77">
        <v>136</v>
      </c>
      <c r="E153" s="78" t="e">
        <f t="shared" si="32"/>
        <v>#DIV/0!</v>
      </c>
      <c r="F153" s="77" t="e">
        <f t="shared" si="33"/>
        <v>#DIV/0!</v>
      </c>
      <c r="G153" s="77" t="e">
        <f t="shared" si="34"/>
        <v>#DIV/0!</v>
      </c>
      <c r="H153" s="77">
        <f t="shared" si="28"/>
        <v>0</v>
      </c>
      <c r="I153" s="76">
        <f t="shared" si="29"/>
        <v>0</v>
      </c>
    </row>
    <row r="154" spans="1:9" ht="15">
      <c r="A154" s="81">
        <f t="shared" si="30"/>
        <v>0</v>
      </c>
      <c r="B154" s="80"/>
      <c r="C154" s="79">
        <f t="shared" si="31"/>
        <v>0</v>
      </c>
      <c r="D154" s="77">
        <v>137</v>
      </c>
      <c r="E154" s="78" t="e">
        <f t="shared" si="32"/>
        <v>#DIV/0!</v>
      </c>
      <c r="F154" s="77" t="e">
        <f t="shared" si="33"/>
        <v>#DIV/0!</v>
      </c>
      <c r="G154" s="77" t="e">
        <f t="shared" si="34"/>
        <v>#DIV/0!</v>
      </c>
      <c r="H154" s="77">
        <f t="shared" si="28"/>
        <v>0</v>
      </c>
      <c r="I154" s="76">
        <f t="shared" si="29"/>
        <v>0</v>
      </c>
    </row>
    <row r="155" spans="1:9" ht="15">
      <c r="A155" s="81">
        <f t="shared" si="30"/>
        <v>0</v>
      </c>
      <c r="B155" s="80"/>
      <c r="C155" s="79">
        <f t="shared" si="31"/>
        <v>0</v>
      </c>
      <c r="D155" s="77">
        <v>138</v>
      </c>
      <c r="E155" s="78" t="e">
        <f t="shared" si="32"/>
        <v>#DIV/0!</v>
      </c>
      <c r="F155" s="77" t="e">
        <f t="shared" si="33"/>
        <v>#DIV/0!</v>
      </c>
      <c r="G155" s="77" t="e">
        <f t="shared" si="34"/>
        <v>#DIV/0!</v>
      </c>
      <c r="H155" s="77">
        <f t="shared" si="28"/>
        <v>0</v>
      </c>
      <c r="I155" s="76">
        <f t="shared" si="29"/>
        <v>0</v>
      </c>
    </row>
    <row r="156" spans="1:9" ht="15">
      <c r="A156" s="81">
        <f t="shared" si="30"/>
        <v>0</v>
      </c>
      <c r="B156" s="80"/>
      <c r="C156" s="79">
        <f t="shared" si="31"/>
        <v>0</v>
      </c>
      <c r="D156" s="77">
        <v>139</v>
      </c>
      <c r="E156" s="78" t="e">
        <f t="shared" si="32"/>
        <v>#DIV/0!</v>
      </c>
      <c r="F156" s="77" t="e">
        <f t="shared" si="33"/>
        <v>#DIV/0!</v>
      </c>
      <c r="G156" s="77" t="e">
        <f t="shared" si="34"/>
        <v>#DIV/0!</v>
      </c>
      <c r="H156" s="77">
        <f t="shared" si="28"/>
        <v>0</v>
      </c>
      <c r="I156" s="76">
        <f t="shared" si="29"/>
        <v>0</v>
      </c>
    </row>
    <row r="157" spans="1:9" ht="15">
      <c r="A157" s="81">
        <f t="shared" si="30"/>
        <v>0</v>
      </c>
      <c r="B157" s="80"/>
      <c r="C157" s="79">
        <f t="shared" si="31"/>
        <v>0</v>
      </c>
      <c r="D157" s="77">
        <v>140</v>
      </c>
      <c r="E157" s="78" t="e">
        <f t="shared" si="32"/>
        <v>#DIV/0!</v>
      </c>
      <c r="F157" s="77" t="e">
        <f t="shared" si="33"/>
        <v>#DIV/0!</v>
      </c>
      <c r="G157" s="77" t="e">
        <f t="shared" si="34"/>
        <v>#DIV/0!</v>
      </c>
      <c r="H157" s="77">
        <f t="shared" si="28"/>
        <v>0</v>
      </c>
      <c r="I157" s="76">
        <f t="shared" si="29"/>
        <v>0</v>
      </c>
    </row>
    <row r="158" spans="1:9" ht="15">
      <c r="A158" s="81">
        <f t="shared" si="30"/>
        <v>0</v>
      </c>
      <c r="B158" s="80"/>
      <c r="C158" s="79">
        <f t="shared" si="31"/>
        <v>0</v>
      </c>
      <c r="D158" s="77">
        <v>141</v>
      </c>
      <c r="E158" s="78" t="e">
        <f t="shared" si="32"/>
        <v>#DIV/0!</v>
      </c>
      <c r="F158" s="77" t="e">
        <f t="shared" si="33"/>
        <v>#DIV/0!</v>
      </c>
      <c r="G158" s="77" t="e">
        <f t="shared" si="34"/>
        <v>#DIV/0!</v>
      </c>
      <c r="H158" s="77">
        <f t="shared" si="28"/>
        <v>0</v>
      </c>
      <c r="I158" s="76">
        <f t="shared" si="29"/>
        <v>0</v>
      </c>
    </row>
    <row r="159" spans="1:9" ht="15">
      <c r="A159" s="81">
        <f t="shared" si="30"/>
        <v>0</v>
      </c>
      <c r="B159" s="80"/>
      <c r="C159" s="79">
        <f t="shared" si="31"/>
        <v>0</v>
      </c>
      <c r="D159" s="77">
        <v>142</v>
      </c>
      <c r="E159" s="78" t="e">
        <f t="shared" si="32"/>
        <v>#DIV/0!</v>
      </c>
      <c r="F159" s="77" t="e">
        <f t="shared" si="33"/>
        <v>#DIV/0!</v>
      </c>
      <c r="G159" s="77" t="e">
        <f t="shared" si="34"/>
        <v>#DIV/0!</v>
      </c>
      <c r="H159" s="77">
        <f t="shared" si="28"/>
        <v>0</v>
      </c>
      <c r="I159" s="76">
        <f t="shared" si="29"/>
        <v>0</v>
      </c>
    </row>
    <row r="160" spans="1:9" ht="15">
      <c r="A160" s="81">
        <f t="shared" si="30"/>
        <v>0</v>
      </c>
      <c r="B160" s="80"/>
      <c r="C160" s="79">
        <f t="shared" si="31"/>
        <v>0</v>
      </c>
      <c r="D160" s="77">
        <v>143</v>
      </c>
      <c r="E160" s="78" t="e">
        <f t="shared" si="32"/>
        <v>#DIV/0!</v>
      </c>
      <c r="F160" s="77" t="e">
        <f t="shared" si="33"/>
        <v>#DIV/0!</v>
      </c>
      <c r="G160" s="77" t="e">
        <f t="shared" si="34"/>
        <v>#DIV/0!</v>
      </c>
      <c r="H160" s="77">
        <f t="shared" si="28"/>
        <v>0</v>
      </c>
      <c r="I160" s="76">
        <f t="shared" si="29"/>
        <v>0</v>
      </c>
    </row>
    <row r="161" spans="1:9" ht="15">
      <c r="A161" s="81">
        <f t="shared" si="30"/>
        <v>0</v>
      </c>
      <c r="B161" s="80"/>
      <c r="C161" s="79">
        <f t="shared" si="31"/>
        <v>0</v>
      </c>
      <c r="D161" s="77">
        <v>144</v>
      </c>
      <c r="E161" s="78" t="e">
        <f t="shared" si="32"/>
        <v>#DIV/0!</v>
      </c>
      <c r="F161" s="77" t="e">
        <f t="shared" si="33"/>
        <v>#DIV/0!</v>
      </c>
      <c r="G161" s="77" t="e">
        <f t="shared" si="34"/>
        <v>#DIV/0!</v>
      </c>
      <c r="H161" s="77">
        <f t="shared" si="28"/>
        <v>0</v>
      </c>
      <c r="I161" s="76">
        <f t="shared" si="29"/>
        <v>0</v>
      </c>
    </row>
    <row r="162" spans="1:9" ht="15">
      <c r="A162" s="81">
        <f t="shared" si="30"/>
        <v>0</v>
      </c>
      <c r="B162" s="80"/>
      <c r="C162" s="79">
        <f t="shared" si="31"/>
        <v>0</v>
      </c>
      <c r="D162" s="77">
        <v>145</v>
      </c>
      <c r="E162" s="78" t="e">
        <f t="shared" si="32"/>
        <v>#DIV/0!</v>
      </c>
      <c r="F162" s="77" t="e">
        <f t="shared" si="33"/>
        <v>#DIV/0!</v>
      </c>
      <c r="G162" s="77" t="e">
        <f t="shared" si="34"/>
        <v>#DIV/0!</v>
      </c>
      <c r="H162" s="77">
        <f t="shared" si="28"/>
        <v>0</v>
      </c>
      <c r="I162" s="76">
        <f t="shared" si="29"/>
        <v>0</v>
      </c>
    </row>
    <row r="163" spans="1:9" ht="15">
      <c r="A163" s="81">
        <f t="shared" si="30"/>
        <v>0</v>
      </c>
      <c r="B163" s="80"/>
      <c r="C163" s="79">
        <f t="shared" si="31"/>
        <v>0</v>
      </c>
      <c r="D163" s="77">
        <v>146</v>
      </c>
      <c r="E163" s="78" t="e">
        <f t="shared" si="32"/>
        <v>#DIV/0!</v>
      </c>
      <c r="F163" s="77" t="e">
        <f t="shared" si="33"/>
        <v>#DIV/0!</v>
      </c>
      <c r="G163" s="77" t="e">
        <f t="shared" si="34"/>
        <v>#DIV/0!</v>
      </c>
      <c r="H163" s="77">
        <f t="shared" si="28"/>
        <v>0</v>
      </c>
      <c r="I163" s="76">
        <f t="shared" si="29"/>
        <v>0</v>
      </c>
    </row>
    <row r="164" spans="1:9" ht="15">
      <c r="A164" s="81">
        <f t="shared" si="30"/>
        <v>0</v>
      </c>
      <c r="B164" s="80"/>
      <c r="C164" s="79">
        <f t="shared" si="31"/>
        <v>0</v>
      </c>
      <c r="D164" s="77">
        <v>147</v>
      </c>
      <c r="E164" s="78" t="e">
        <f t="shared" si="32"/>
        <v>#DIV/0!</v>
      </c>
      <c r="F164" s="77" t="e">
        <f t="shared" si="33"/>
        <v>#DIV/0!</v>
      </c>
      <c r="G164" s="77" t="e">
        <f t="shared" si="34"/>
        <v>#DIV/0!</v>
      </c>
      <c r="H164" s="77">
        <f t="shared" si="28"/>
        <v>0</v>
      </c>
      <c r="I164" s="76">
        <f t="shared" si="29"/>
        <v>0</v>
      </c>
    </row>
    <row r="165" spans="1:9" ht="15">
      <c r="A165" s="81">
        <f t="shared" si="30"/>
        <v>0</v>
      </c>
      <c r="B165" s="80"/>
      <c r="C165" s="79">
        <f t="shared" si="31"/>
        <v>0</v>
      </c>
      <c r="D165" s="77">
        <v>148</v>
      </c>
      <c r="E165" s="78" t="e">
        <f t="shared" si="32"/>
        <v>#DIV/0!</v>
      </c>
      <c r="F165" s="77" t="e">
        <f t="shared" si="33"/>
        <v>#DIV/0!</v>
      </c>
      <c r="G165" s="77" t="e">
        <f t="shared" si="34"/>
        <v>#DIV/0!</v>
      </c>
      <c r="H165" s="77">
        <f t="shared" si="28"/>
        <v>0</v>
      </c>
      <c r="I165" s="76">
        <f t="shared" si="29"/>
        <v>0</v>
      </c>
    </row>
    <row r="166" spans="1:9" ht="15">
      <c r="A166" s="81">
        <f t="shared" si="30"/>
        <v>0</v>
      </c>
      <c r="B166" s="80"/>
      <c r="C166" s="79">
        <f t="shared" si="31"/>
        <v>0</v>
      </c>
      <c r="D166" s="77">
        <v>149</v>
      </c>
      <c r="E166" s="78" t="e">
        <f t="shared" si="32"/>
        <v>#DIV/0!</v>
      </c>
      <c r="F166" s="77" t="e">
        <f t="shared" si="33"/>
        <v>#DIV/0!</v>
      </c>
      <c r="G166" s="77" t="e">
        <f t="shared" si="34"/>
        <v>#DIV/0!</v>
      </c>
      <c r="H166" s="77">
        <f t="shared" si="28"/>
        <v>0</v>
      </c>
      <c r="I166" s="76">
        <f t="shared" si="29"/>
        <v>0</v>
      </c>
    </row>
    <row r="167" spans="1:9" ht="15">
      <c r="A167" s="81">
        <f t="shared" si="30"/>
        <v>0</v>
      </c>
      <c r="B167" s="80"/>
      <c r="C167" s="79">
        <f t="shared" si="31"/>
        <v>0</v>
      </c>
      <c r="D167" s="77">
        <v>150</v>
      </c>
      <c r="E167" s="78" t="e">
        <f t="shared" si="32"/>
        <v>#DIV/0!</v>
      </c>
      <c r="F167" s="77" t="e">
        <f t="shared" si="33"/>
        <v>#DIV/0!</v>
      </c>
      <c r="G167" s="77" t="e">
        <f t="shared" si="34"/>
        <v>#DIV/0!</v>
      </c>
      <c r="H167" s="77">
        <f t="shared" si="28"/>
        <v>0</v>
      </c>
      <c r="I167" s="76">
        <f t="shared" si="29"/>
        <v>0</v>
      </c>
    </row>
    <row r="168" spans="1:9" ht="15">
      <c r="A168" s="81">
        <f t="shared" si="30"/>
        <v>0</v>
      </c>
      <c r="B168" s="80"/>
      <c r="C168" s="79">
        <f t="shared" si="31"/>
        <v>0</v>
      </c>
      <c r="D168" s="77">
        <v>151</v>
      </c>
      <c r="E168" s="78" t="e">
        <f t="shared" si="32"/>
        <v>#DIV/0!</v>
      </c>
      <c r="F168" s="77" t="e">
        <f t="shared" si="33"/>
        <v>#DIV/0!</v>
      </c>
      <c r="G168" s="77" t="e">
        <f t="shared" si="34"/>
        <v>#DIV/0!</v>
      </c>
      <c r="H168" s="77">
        <f t="shared" si="28"/>
        <v>0</v>
      </c>
      <c r="I168" s="76">
        <f t="shared" si="29"/>
        <v>0</v>
      </c>
    </row>
    <row r="169" spans="1:9" ht="15">
      <c r="A169" s="81">
        <f t="shared" si="30"/>
        <v>0</v>
      </c>
      <c r="B169" s="80"/>
      <c r="C169" s="79">
        <f t="shared" si="31"/>
        <v>0</v>
      </c>
      <c r="D169" s="77">
        <v>152</v>
      </c>
      <c r="E169" s="78" t="e">
        <f t="shared" si="32"/>
        <v>#DIV/0!</v>
      </c>
      <c r="F169" s="77" t="e">
        <f t="shared" si="33"/>
        <v>#DIV/0!</v>
      </c>
      <c r="G169" s="77" t="e">
        <f t="shared" si="34"/>
        <v>#DIV/0!</v>
      </c>
      <c r="H169" s="77">
        <f t="shared" si="28"/>
        <v>0</v>
      </c>
      <c r="I169" s="76">
        <f t="shared" si="29"/>
        <v>0</v>
      </c>
    </row>
    <row r="170" spans="1:9" ht="15">
      <c r="A170" s="81">
        <f t="shared" si="30"/>
        <v>0</v>
      </c>
      <c r="B170" s="80"/>
      <c r="C170" s="79">
        <f t="shared" si="31"/>
        <v>0</v>
      </c>
      <c r="D170" s="77">
        <v>153</v>
      </c>
      <c r="E170" s="78" t="e">
        <f t="shared" si="32"/>
        <v>#DIV/0!</v>
      </c>
      <c r="F170" s="77" t="e">
        <f t="shared" si="33"/>
        <v>#DIV/0!</v>
      </c>
      <c r="G170" s="77" t="e">
        <f t="shared" si="34"/>
        <v>#DIV/0!</v>
      </c>
      <c r="H170" s="77">
        <f t="shared" si="28"/>
        <v>0</v>
      </c>
      <c r="I170" s="76">
        <f t="shared" si="29"/>
        <v>0</v>
      </c>
    </row>
    <row r="171" spans="1:9" ht="15">
      <c r="A171" s="81">
        <f t="shared" si="30"/>
        <v>0</v>
      </c>
      <c r="B171" s="80"/>
      <c r="C171" s="79">
        <f t="shared" si="31"/>
        <v>0</v>
      </c>
      <c r="D171" s="77">
        <v>154</v>
      </c>
      <c r="E171" s="78" t="e">
        <f t="shared" si="32"/>
        <v>#DIV/0!</v>
      </c>
      <c r="F171" s="77" t="e">
        <f t="shared" si="33"/>
        <v>#DIV/0!</v>
      </c>
      <c r="G171" s="77" t="e">
        <f t="shared" si="34"/>
        <v>#DIV/0!</v>
      </c>
      <c r="H171" s="77">
        <f t="shared" si="28"/>
        <v>0</v>
      </c>
      <c r="I171" s="76">
        <f t="shared" si="29"/>
        <v>0</v>
      </c>
    </row>
    <row r="172" spans="1:9" ht="15">
      <c r="A172" s="81">
        <f t="shared" si="30"/>
        <v>0</v>
      </c>
      <c r="B172" s="80"/>
      <c r="C172" s="79">
        <f t="shared" si="31"/>
        <v>0</v>
      </c>
      <c r="D172" s="77">
        <v>155</v>
      </c>
      <c r="E172" s="78" t="e">
        <f t="shared" si="32"/>
        <v>#DIV/0!</v>
      </c>
      <c r="F172" s="77" t="e">
        <f t="shared" si="33"/>
        <v>#DIV/0!</v>
      </c>
      <c r="G172" s="77" t="e">
        <f t="shared" si="34"/>
        <v>#DIV/0!</v>
      </c>
      <c r="H172" s="77">
        <f t="shared" si="28"/>
        <v>0</v>
      </c>
      <c r="I172" s="76">
        <f t="shared" si="29"/>
        <v>0</v>
      </c>
    </row>
    <row r="173" spans="1:9" ht="15">
      <c r="A173" s="81">
        <f t="shared" si="30"/>
        <v>0</v>
      </c>
      <c r="B173" s="80"/>
      <c r="C173" s="79">
        <f t="shared" si="31"/>
        <v>0</v>
      </c>
      <c r="D173" s="77">
        <v>156</v>
      </c>
      <c r="E173" s="78" t="e">
        <f t="shared" si="32"/>
        <v>#DIV/0!</v>
      </c>
      <c r="F173" s="77" t="e">
        <f t="shared" si="33"/>
        <v>#DIV/0!</v>
      </c>
      <c r="G173" s="77" t="e">
        <f t="shared" si="34"/>
        <v>#DIV/0!</v>
      </c>
      <c r="H173" s="77">
        <f t="shared" si="28"/>
        <v>0</v>
      </c>
      <c r="I173" s="76">
        <f t="shared" si="29"/>
        <v>0</v>
      </c>
    </row>
    <row r="174" spans="1:9" ht="15">
      <c r="A174" s="81">
        <f t="shared" si="30"/>
        <v>0</v>
      </c>
      <c r="B174" s="80"/>
      <c r="C174" s="79">
        <f t="shared" si="31"/>
        <v>0</v>
      </c>
      <c r="D174" s="77">
        <v>157</v>
      </c>
      <c r="E174" s="78" t="e">
        <f t="shared" si="32"/>
        <v>#DIV/0!</v>
      </c>
      <c r="F174" s="77" t="e">
        <f t="shared" si="33"/>
        <v>#DIV/0!</v>
      </c>
      <c r="G174" s="77" t="e">
        <f t="shared" si="34"/>
        <v>#DIV/0!</v>
      </c>
      <c r="H174" s="77">
        <f t="shared" si="28"/>
        <v>0</v>
      </c>
      <c r="I174" s="76">
        <f t="shared" si="29"/>
        <v>0</v>
      </c>
    </row>
    <row r="175" spans="1:9" ht="15">
      <c r="A175" s="81">
        <f t="shared" si="30"/>
        <v>0</v>
      </c>
      <c r="B175" s="80"/>
      <c r="C175" s="79">
        <f t="shared" si="31"/>
        <v>0</v>
      </c>
      <c r="D175" s="77">
        <v>158</v>
      </c>
      <c r="E175" s="78" t="e">
        <f t="shared" si="32"/>
        <v>#DIV/0!</v>
      </c>
      <c r="F175" s="77" t="e">
        <f t="shared" si="33"/>
        <v>#DIV/0!</v>
      </c>
      <c r="G175" s="77" t="e">
        <f t="shared" si="34"/>
        <v>#DIV/0!</v>
      </c>
      <c r="H175" s="77">
        <f t="shared" si="28"/>
        <v>0</v>
      </c>
      <c r="I175" s="76">
        <f t="shared" si="29"/>
        <v>0</v>
      </c>
    </row>
    <row r="176" spans="1:9" ht="15">
      <c r="A176" s="81">
        <f t="shared" si="30"/>
        <v>0</v>
      </c>
      <c r="B176" s="80"/>
      <c r="C176" s="79">
        <f t="shared" si="31"/>
        <v>0</v>
      </c>
      <c r="D176" s="77">
        <v>159</v>
      </c>
      <c r="E176" s="78" t="e">
        <f t="shared" si="32"/>
        <v>#DIV/0!</v>
      </c>
      <c r="F176" s="77" t="e">
        <f t="shared" si="33"/>
        <v>#DIV/0!</v>
      </c>
      <c r="G176" s="77" t="e">
        <f t="shared" si="34"/>
        <v>#DIV/0!</v>
      </c>
      <c r="H176" s="77">
        <f t="shared" si="28"/>
        <v>0</v>
      </c>
      <c r="I176" s="76">
        <f t="shared" si="29"/>
        <v>0</v>
      </c>
    </row>
    <row r="177" spans="1:9" ht="15">
      <c r="A177" s="81">
        <f t="shared" si="30"/>
        <v>0</v>
      </c>
      <c r="B177" s="80"/>
      <c r="C177" s="79">
        <f t="shared" si="31"/>
        <v>0</v>
      </c>
      <c r="D177" s="77">
        <v>160</v>
      </c>
      <c r="E177" s="78" t="e">
        <f t="shared" si="32"/>
        <v>#DIV/0!</v>
      </c>
      <c r="F177" s="77" t="e">
        <f t="shared" si="33"/>
        <v>#DIV/0!</v>
      </c>
      <c r="G177" s="77" t="e">
        <f t="shared" si="34"/>
        <v>#DIV/0!</v>
      </c>
      <c r="H177" s="77">
        <f t="shared" si="28"/>
        <v>0</v>
      </c>
      <c r="I177" s="76">
        <f t="shared" si="29"/>
        <v>0</v>
      </c>
    </row>
    <row r="178" spans="1:9" ht="15">
      <c r="A178" s="81">
        <f t="shared" si="30"/>
        <v>0</v>
      </c>
      <c r="B178" s="80"/>
      <c r="C178" s="79">
        <f t="shared" si="31"/>
        <v>0</v>
      </c>
      <c r="D178" s="77">
        <v>161</v>
      </c>
      <c r="E178" s="78" t="e">
        <f t="shared" si="32"/>
        <v>#DIV/0!</v>
      </c>
      <c r="F178" s="77" t="e">
        <f t="shared" si="33"/>
        <v>#DIV/0!</v>
      </c>
      <c r="G178" s="77" t="e">
        <f t="shared" si="34"/>
        <v>#DIV/0!</v>
      </c>
      <c r="H178" s="77">
        <f t="shared" si="28"/>
        <v>0</v>
      </c>
      <c r="I178" s="76">
        <f t="shared" si="29"/>
        <v>0</v>
      </c>
    </row>
    <row r="179" spans="1:9" ht="15">
      <c r="A179" s="81">
        <f t="shared" si="30"/>
        <v>0</v>
      </c>
      <c r="B179" s="80"/>
      <c r="C179" s="79">
        <f t="shared" si="31"/>
        <v>0</v>
      </c>
      <c r="D179" s="77">
        <v>162</v>
      </c>
      <c r="E179" s="78" t="e">
        <f t="shared" si="32"/>
        <v>#DIV/0!</v>
      </c>
      <c r="F179" s="77" t="e">
        <f t="shared" si="33"/>
        <v>#DIV/0!</v>
      </c>
      <c r="G179" s="77" t="e">
        <f t="shared" si="34"/>
        <v>#DIV/0!</v>
      </c>
      <c r="H179" s="77">
        <f t="shared" si="28"/>
        <v>0</v>
      </c>
      <c r="I179" s="76">
        <f t="shared" si="29"/>
        <v>0</v>
      </c>
    </row>
    <row r="180" spans="1:9" ht="15">
      <c r="A180" s="81">
        <f t="shared" si="30"/>
        <v>0</v>
      </c>
      <c r="B180" s="80"/>
      <c r="C180" s="79">
        <f t="shared" si="31"/>
        <v>0</v>
      </c>
      <c r="D180" s="77">
        <v>163</v>
      </c>
      <c r="E180" s="78" t="e">
        <f t="shared" si="32"/>
        <v>#DIV/0!</v>
      </c>
      <c r="F180" s="77" t="e">
        <f t="shared" si="33"/>
        <v>#DIV/0!</v>
      </c>
      <c r="G180" s="77" t="e">
        <f t="shared" si="34"/>
        <v>#DIV/0!</v>
      </c>
      <c r="H180" s="77">
        <f t="shared" si="28"/>
        <v>0</v>
      </c>
      <c r="I180" s="76">
        <f t="shared" si="29"/>
        <v>0</v>
      </c>
    </row>
    <row r="181" spans="1:9" ht="15">
      <c r="A181" s="81">
        <f t="shared" si="30"/>
        <v>0</v>
      </c>
      <c r="B181" s="80"/>
      <c r="C181" s="79">
        <f t="shared" si="31"/>
        <v>0</v>
      </c>
      <c r="D181" s="77">
        <v>164</v>
      </c>
      <c r="E181" s="78" t="e">
        <f t="shared" si="32"/>
        <v>#DIV/0!</v>
      </c>
      <c r="F181" s="77" t="e">
        <f t="shared" si="33"/>
        <v>#DIV/0!</v>
      </c>
      <c r="G181" s="77" t="e">
        <f t="shared" si="34"/>
        <v>#DIV/0!</v>
      </c>
      <c r="H181" s="77">
        <f t="shared" si="28"/>
        <v>0</v>
      </c>
      <c r="I181" s="76">
        <f t="shared" si="29"/>
        <v>0</v>
      </c>
    </row>
    <row r="182" spans="1:9" ht="15">
      <c r="A182" s="81">
        <f t="shared" si="30"/>
        <v>0</v>
      </c>
      <c r="B182" s="80"/>
      <c r="C182" s="79">
        <f t="shared" si="31"/>
        <v>0</v>
      </c>
      <c r="D182" s="77">
        <v>165</v>
      </c>
      <c r="E182" s="78" t="e">
        <f t="shared" si="32"/>
        <v>#DIV/0!</v>
      </c>
      <c r="F182" s="77" t="e">
        <f t="shared" si="33"/>
        <v>#DIV/0!</v>
      </c>
      <c r="G182" s="77" t="e">
        <f t="shared" si="34"/>
        <v>#DIV/0!</v>
      </c>
      <c r="H182" s="77">
        <f t="shared" si="28"/>
        <v>0</v>
      </c>
      <c r="I182" s="76">
        <f t="shared" si="29"/>
        <v>0</v>
      </c>
    </row>
    <row r="183" spans="1:9" ht="15">
      <c r="A183" s="81">
        <f t="shared" si="30"/>
        <v>0</v>
      </c>
      <c r="B183" s="80"/>
      <c r="C183" s="79">
        <f t="shared" si="31"/>
        <v>0</v>
      </c>
      <c r="D183" s="77">
        <v>166</v>
      </c>
      <c r="E183" s="78" t="e">
        <f t="shared" si="32"/>
        <v>#DIV/0!</v>
      </c>
      <c r="F183" s="77" t="e">
        <f t="shared" si="33"/>
        <v>#DIV/0!</v>
      </c>
      <c r="G183" s="77" t="e">
        <f t="shared" si="34"/>
        <v>#DIV/0!</v>
      </c>
      <c r="H183" s="77">
        <f t="shared" si="28"/>
        <v>0</v>
      </c>
      <c r="I183" s="76">
        <f t="shared" si="29"/>
        <v>0</v>
      </c>
    </row>
    <row r="184" spans="1:9" ht="15">
      <c r="A184" s="81">
        <f t="shared" si="30"/>
        <v>0</v>
      </c>
      <c r="B184" s="80"/>
      <c r="C184" s="79">
        <f t="shared" si="31"/>
        <v>0</v>
      </c>
      <c r="D184" s="77">
        <v>167</v>
      </c>
      <c r="E184" s="78" t="e">
        <f t="shared" si="32"/>
        <v>#DIV/0!</v>
      </c>
      <c r="F184" s="77" t="e">
        <f t="shared" si="33"/>
        <v>#DIV/0!</v>
      </c>
      <c r="G184" s="77" t="e">
        <f t="shared" si="34"/>
        <v>#DIV/0!</v>
      </c>
      <c r="H184" s="77">
        <f t="shared" si="28"/>
        <v>0</v>
      </c>
      <c r="I184" s="76">
        <f t="shared" si="29"/>
        <v>0</v>
      </c>
    </row>
    <row r="185" spans="1:9" ht="15">
      <c r="A185" s="81">
        <f t="shared" si="30"/>
        <v>0</v>
      </c>
      <c r="B185" s="80"/>
      <c r="C185" s="79">
        <f t="shared" si="31"/>
        <v>0</v>
      </c>
      <c r="D185" s="77">
        <v>168</v>
      </c>
      <c r="E185" s="78" t="e">
        <f t="shared" si="32"/>
        <v>#DIV/0!</v>
      </c>
      <c r="F185" s="77" t="e">
        <f t="shared" si="33"/>
        <v>#DIV/0!</v>
      </c>
      <c r="G185" s="77" t="e">
        <f t="shared" si="34"/>
        <v>#DIV/0!</v>
      </c>
      <c r="H185" s="77">
        <f t="shared" si="28"/>
        <v>0</v>
      </c>
      <c r="I185" s="76">
        <f t="shared" si="29"/>
        <v>0</v>
      </c>
    </row>
    <row r="186" spans="1:9" ht="15">
      <c r="A186" s="81">
        <f t="shared" si="30"/>
        <v>0</v>
      </c>
      <c r="B186" s="80"/>
      <c r="C186" s="79">
        <f t="shared" si="31"/>
        <v>0</v>
      </c>
      <c r="D186" s="77">
        <v>169</v>
      </c>
      <c r="E186" s="78" t="e">
        <f t="shared" si="32"/>
        <v>#DIV/0!</v>
      </c>
      <c r="F186" s="77" t="e">
        <f t="shared" si="33"/>
        <v>#DIV/0!</v>
      </c>
      <c r="G186" s="77" t="e">
        <f t="shared" si="34"/>
        <v>#DIV/0!</v>
      </c>
      <c r="H186" s="77">
        <f t="shared" si="28"/>
        <v>0</v>
      </c>
      <c r="I186" s="76">
        <f t="shared" si="29"/>
        <v>0</v>
      </c>
    </row>
    <row r="187" spans="1:9" ht="15">
      <c r="A187" s="81">
        <f t="shared" si="30"/>
        <v>0</v>
      </c>
      <c r="B187" s="80"/>
      <c r="C187" s="79">
        <f t="shared" si="31"/>
        <v>0</v>
      </c>
      <c r="D187" s="77">
        <v>170</v>
      </c>
      <c r="E187" s="78" t="e">
        <f t="shared" si="32"/>
        <v>#DIV/0!</v>
      </c>
      <c r="F187" s="77" t="e">
        <f t="shared" si="33"/>
        <v>#DIV/0!</v>
      </c>
      <c r="G187" s="77" t="e">
        <f t="shared" si="34"/>
        <v>#DIV/0!</v>
      </c>
      <c r="H187" s="77">
        <f t="shared" si="28"/>
        <v>0</v>
      </c>
      <c r="I187" s="76">
        <f t="shared" si="29"/>
        <v>0</v>
      </c>
    </row>
    <row r="188" spans="1:9" ht="15">
      <c r="A188" s="81">
        <f t="shared" si="30"/>
        <v>0</v>
      </c>
      <c r="B188" s="80"/>
      <c r="C188" s="79">
        <f t="shared" si="31"/>
        <v>0</v>
      </c>
      <c r="D188" s="77">
        <v>171</v>
      </c>
      <c r="E188" s="78" t="e">
        <f t="shared" si="32"/>
        <v>#DIV/0!</v>
      </c>
      <c r="F188" s="77" t="e">
        <f t="shared" si="33"/>
        <v>#DIV/0!</v>
      </c>
      <c r="G188" s="77" t="e">
        <f t="shared" si="34"/>
        <v>#DIV/0!</v>
      </c>
      <c r="H188" s="77">
        <f t="shared" si="28"/>
        <v>0</v>
      </c>
      <c r="I188" s="76">
        <f t="shared" si="29"/>
        <v>0</v>
      </c>
    </row>
    <row r="189" spans="1:9" ht="15">
      <c r="A189" s="81">
        <f t="shared" si="30"/>
        <v>0</v>
      </c>
      <c r="B189" s="80"/>
      <c r="C189" s="79">
        <f t="shared" si="31"/>
        <v>0</v>
      </c>
      <c r="D189" s="77">
        <v>172</v>
      </c>
      <c r="E189" s="78" t="e">
        <f t="shared" si="32"/>
        <v>#DIV/0!</v>
      </c>
      <c r="F189" s="77" t="e">
        <f t="shared" si="33"/>
        <v>#DIV/0!</v>
      </c>
      <c r="G189" s="77" t="e">
        <f t="shared" si="34"/>
        <v>#DIV/0!</v>
      </c>
      <c r="H189" s="77">
        <f t="shared" si="28"/>
        <v>0</v>
      </c>
      <c r="I189" s="76">
        <f t="shared" si="29"/>
        <v>0</v>
      </c>
    </row>
    <row r="190" spans="1:9" ht="15">
      <c r="A190" s="81">
        <f t="shared" si="30"/>
        <v>0</v>
      </c>
      <c r="B190" s="80"/>
      <c r="C190" s="79">
        <f t="shared" si="31"/>
        <v>0</v>
      </c>
      <c r="D190" s="77">
        <v>173</v>
      </c>
      <c r="E190" s="78" t="e">
        <f t="shared" si="32"/>
        <v>#DIV/0!</v>
      </c>
      <c r="F190" s="77" t="e">
        <f t="shared" si="33"/>
        <v>#DIV/0!</v>
      </c>
      <c r="G190" s="77" t="e">
        <f t="shared" si="34"/>
        <v>#DIV/0!</v>
      </c>
      <c r="H190" s="77">
        <f t="shared" si="28"/>
        <v>0</v>
      </c>
      <c r="I190" s="76">
        <f t="shared" si="29"/>
        <v>0</v>
      </c>
    </row>
    <row r="191" spans="1:9" ht="15">
      <c r="A191" s="81">
        <f t="shared" si="30"/>
        <v>0</v>
      </c>
      <c r="B191" s="80"/>
      <c r="C191" s="79">
        <f t="shared" si="31"/>
        <v>0</v>
      </c>
      <c r="D191" s="77">
        <v>174</v>
      </c>
      <c r="E191" s="78" t="e">
        <f t="shared" si="32"/>
        <v>#DIV/0!</v>
      </c>
      <c r="F191" s="77" t="e">
        <f t="shared" si="33"/>
        <v>#DIV/0!</v>
      </c>
      <c r="G191" s="77" t="e">
        <f t="shared" si="34"/>
        <v>#DIV/0!</v>
      </c>
      <c r="H191" s="77">
        <f t="shared" si="28"/>
        <v>0</v>
      </c>
      <c r="I191" s="76">
        <f t="shared" si="29"/>
        <v>0</v>
      </c>
    </row>
    <row r="192" spans="1:9" ht="15">
      <c r="A192" s="81">
        <f t="shared" si="30"/>
        <v>0</v>
      </c>
      <c r="B192" s="80"/>
      <c r="C192" s="79">
        <f t="shared" si="31"/>
        <v>0</v>
      </c>
      <c r="D192" s="77">
        <v>175</v>
      </c>
      <c r="E192" s="78" t="e">
        <f t="shared" si="32"/>
        <v>#DIV/0!</v>
      </c>
      <c r="F192" s="77" t="e">
        <f t="shared" si="33"/>
        <v>#DIV/0!</v>
      </c>
      <c r="G192" s="77" t="e">
        <f t="shared" si="34"/>
        <v>#DIV/0!</v>
      </c>
      <c r="H192" s="77">
        <f t="shared" si="28"/>
        <v>0</v>
      </c>
      <c r="I192" s="76">
        <f t="shared" si="29"/>
        <v>0</v>
      </c>
    </row>
    <row r="193" spans="1:9" ht="15">
      <c r="A193" s="81">
        <f t="shared" si="30"/>
        <v>0</v>
      </c>
      <c r="B193" s="80"/>
      <c r="C193" s="79">
        <f t="shared" si="31"/>
        <v>0</v>
      </c>
      <c r="D193" s="77">
        <v>176</v>
      </c>
      <c r="E193" s="78" t="e">
        <f t="shared" si="32"/>
        <v>#DIV/0!</v>
      </c>
      <c r="F193" s="77" t="e">
        <f t="shared" si="33"/>
        <v>#DIV/0!</v>
      </c>
      <c r="G193" s="77" t="e">
        <f t="shared" si="34"/>
        <v>#DIV/0!</v>
      </c>
      <c r="H193" s="77">
        <f t="shared" si="28"/>
        <v>0</v>
      </c>
      <c r="I193" s="76">
        <f t="shared" si="29"/>
        <v>0</v>
      </c>
    </row>
    <row r="194" spans="1:9" ht="15">
      <c r="A194" s="81">
        <f t="shared" si="30"/>
        <v>0</v>
      </c>
      <c r="B194" s="80"/>
      <c r="C194" s="79">
        <f t="shared" si="31"/>
        <v>0</v>
      </c>
      <c r="D194" s="77">
        <v>177</v>
      </c>
      <c r="E194" s="78" t="e">
        <f t="shared" si="32"/>
        <v>#DIV/0!</v>
      </c>
      <c r="F194" s="77" t="e">
        <f t="shared" si="33"/>
        <v>#DIV/0!</v>
      </c>
      <c r="G194" s="77" t="e">
        <f t="shared" si="34"/>
        <v>#DIV/0!</v>
      </c>
      <c r="H194" s="77">
        <f t="shared" si="28"/>
        <v>0</v>
      </c>
      <c r="I194" s="76">
        <f t="shared" si="29"/>
        <v>0</v>
      </c>
    </row>
    <row r="195" spans="1:9" ht="15">
      <c r="A195" s="81">
        <f t="shared" si="30"/>
        <v>0</v>
      </c>
      <c r="B195" s="80"/>
      <c r="C195" s="79">
        <f t="shared" si="31"/>
        <v>0</v>
      </c>
      <c r="D195" s="77">
        <v>178</v>
      </c>
      <c r="E195" s="78" t="e">
        <f t="shared" si="32"/>
        <v>#DIV/0!</v>
      </c>
      <c r="F195" s="77" t="e">
        <f t="shared" si="33"/>
        <v>#DIV/0!</v>
      </c>
      <c r="G195" s="77" t="e">
        <f t="shared" si="34"/>
        <v>#DIV/0!</v>
      </c>
      <c r="H195" s="77">
        <f t="shared" si="28"/>
        <v>0</v>
      </c>
      <c r="I195" s="76">
        <f t="shared" si="29"/>
        <v>0</v>
      </c>
    </row>
    <row r="196" spans="1:9" ht="15">
      <c r="A196" s="81">
        <f t="shared" si="30"/>
        <v>0</v>
      </c>
      <c r="B196" s="80"/>
      <c r="C196" s="79">
        <f t="shared" si="31"/>
        <v>0</v>
      </c>
      <c r="D196" s="77">
        <v>179</v>
      </c>
      <c r="E196" s="78" t="e">
        <f t="shared" si="32"/>
        <v>#DIV/0!</v>
      </c>
      <c r="F196" s="77" t="e">
        <f t="shared" si="33"/>
        <v>#DIV/0!</v>
      </c>
      <c r="G196" s="77" t="e">
        <f t="shared" si="34"/>
        <v>#DIV/0!</v>
      </c>
      <c r="H196" s="77">
        <f t="shared" si="28"/>
        <v>0</v>
      </c>
      <c r="I196" s="76">
        <f t="shared" si="29"/>
        <v>0</v>
      </c>
    </row>
    <row r="197" spans="1:9" ht="15">
      <c r="A197" s="81">
        <f t="shared" si="30"/>
        <v>0</v>
      </c>
      <c r="B197" s="80"/>
      <c r="C197" s="79">
        <f t="shared" si="31"/>
        <v>0</v>
      </c>
      <c r="D197" s="77">
        <v>180</v>
      </c>
      <c r="E197" s="78" t="e">
        <f t="shared" si="32"/>
        <v>#DIV/0!</v>
      </c>
      <c r="F197" s="77" t="e">
        <f t="shared" si="33"/>
        <v>#DIV/0!</v>
      </c>
      <c r="G197" s="77" t="e">
        <f t="shared" si="34"/>
        <v>#DIV/0!</v>
      </c>
      <c r="H197" s="77">
        <f t="shared" si="28"/>
        <v>0</v>
      </c>
      <c r="I197" s="76">
        <f t="shared" si="29"/>
        <v>0</v>
      </c>
    </row>
    <row r="198" spans="1:9" ht="15">
      <c r="A198" s="81">
        <f t="shared" si="30"/>
        <v>0</v>
      </c>
      <c r="B198" s="80"/>
      <c r="C198" s="79">
        <f t="shared" si="31"/>
        <v>0</v>
      </c>
      <c r="D198" s="77">
        <v>181</v>
      </c>
      <c r="E198" s="78" t="e">
        <f t="shared" si="32"/>
        <v>#DIV/0!</v>
      </c>
      <c r="F198" s="77" t="e">
        <f t="shared" si="33"/>
        <v>#DIV/0!</v>
      </c>
      <c r="G198" s="77" t="e">
        <f t="shared" si="34"/>
        <v>#DIV/0!</v>
      </c>
      <c r="H198" s="77">
        <f t="shared" si="28"/>
        <v>0</v>
      </c>
      <c r="I198" s="76">
        <f t="shared" si="29"/>
        <v>0</v>
      </c>
    </row>
    <row r="199" spans="1:9" ht="15">
      <c r="A199" s="81">
        <f t="shared" si="30"/>
        <v>0</v>
      </c>
      <c r="B199" s="80"/>
      <c r="C199" s="79">
        <f t="shared" si="31"/>
        <v>0</v>
      </c>
      <c r="D199" s="77">
        <v>182</v>
      </c>
      <c r="E199" s="78" t="e">
        <f t="shared" si="32"/>
        <v>#DIV/0!</v>
      </c>
      <c r="F199" s="77" t="e">
        <f t="shared" si="33"/>
        <v>#DIV/0!</v>
      </c>
      <c r="G199" s="77" t="e">
        <f t="shared" si="34"/>
        <v>#DIV/0!</v>
      </c>
      <c r="H199" s="77">
        <f t="shared" si="28"/>
        <v>0</v>
      </c>
      <c r="I199" s="76">
        <f t="shared" si="29"/>
        <v>0</v>
      </c>
    </row>
    <row r="200" spans="1:9" ht="15">
      <c r="A200" s="81">
        <f t="shared" si="30"/>
        <v>0</v>
      </c>
      <c r="B200" s="80"/>
      <c r="C200" s="79">
        <f t="shared" si="31"/>
        <v>0</v>
      </c>
      <c r="D200" s="77">
        <v>183</v>
      </c>
      <c r="E200" s="78" t="e">
        <f t="shared" si="32"/>
        <v>#DIV/0!</v>
      </c>
      <c r="F200" s="77" t="e">
        <f t="shared" si="33"/>
        <v>#DIV/0!</v>
      </c>
      <c r="G200" s="77" t="e">
        <f t="shared" si="34"/>
        <v>#DIV/0!</v>
      </c>
      <c r="H200" s="77">
        <f t="shared" si="28"/>
        <v>0</v>
      </c>
      <c r="I200" s="76">
        <f t="shared" si="29"/>
        <v>0</v>
      </c>
    </row>
    <row r="201" spans="1:9" ht="15">
      <c r="A201" s="81">
        <f t="shared" si="30"/>
        <v>0</v>
      </c>
      <c r="B201" s="80"/>
      <c r="C201" s="79">
        <f t="shared" si="31"/>
        <v>0</v>
      </c>
      <c r="D201" s="77">
        <v>184</v>
      </c>
      <c r="E201" s="78" t="e">
        <f t="shared" si="32"/>
        <v>#DIV/0!</v>
      </c>
      <c r="F201" s="77" t="e">
        <f t="shared" si="33"/>
        <v>#DIV/0!</v>
      </c>
      <c r="G201" s="77" t="e">
        <f t="shared" si="34"/>
        <v>#DIV/0!</v>
      </c>
      <c r="H201" s="77">
        <f aca="true" t="shared" si="35" ref="H201:H264">IF(ISERR(+F201*A201/$B$11/100)=1,0,F201*A201/$B$11/100)</f>
        <v>0</v>
      </c>
      <c r="I201" s="76">
        <f aca="true" t="shared" si="36" ref="I201:I264">IF(ISERR(+G201-H201)=1,0,G201-H201)</f>
        <v>0</v>
      </c>
    </row>
    <row r="202" spans="1:9" ht="15">
      <c r="A202" s="81">
        <f aca="true" t="shared" si="37" ref="A202:A265">A201</f>
        <v>0</v>
      </c>
      <c r="B202" s="80"/>
      <c r="C202" s="79">
        <f aca="true" t="shared" si="38" ref="C202:C265">+C201</f>
        <v>0</v>
      </c>
      <c r="D202" s="77">
        <v>185</v>
      </c>
      <c r="E202" s="78" t="e">
        <f aca="true" t="shared" si="39" ref="E202:E265">(-LOG(1-((F202-B202)*A202/100/$B$11/G201))/(LOG(1+(A202/$B$11/100)))*(C202&lt;&gt;0))+(E201-1)*(C202=0)</f>
        <v>#DIV/0!</v>
      </c>
      <c r="F202" s="77" t="e">
        <f aca="true" t="shared" si="40" ref="F202:F265">(F201-I201-B201)*(E201&gt;1)</f>
        <v>#DIV/0!</v>
      </c>
      <c r="G202" s="77" t="e">
        <f aca="true" t="shared" si="41" ref="G202:G265">PMT(A202/100/$B$11,E202,-F202)*(C202=0)+G201*(C202&lt;&gt;0)</f>
        <v>#DIV/0!</v>
      </c>
      <c r="H202" s="77">
        <f t="shared" si="35"/>
        <v>0</v>
      </c>
      <c r="I202" s="76">
        <f t="shared" si="36"/>
        <v>0</v>
      </c>
    </row>
    <row r="203" spans="1:9" ht="15">
      <c r="A203" s="81">
        <f t="shared" si="37"/>
        <v>0</v>
      </c>
      <c r="B203" s="80"/>
      <c r="C203" s="79">
        <f t="shared" si="38"/>
        <v>0</v>
      </c>
      <c r="D203" s="77">
        <v>186</v>
      </c>
      <c r="E203" s="78" t="e">
        <f t="shared" si="39"/>
        <v>#DIV/0!</v>
      </c>
      <c r="F203" s="77" t="e">
        <f t="shared" si="40"/>
        <v>#DIV/0!</v>
      </c>
      <c r="G203" s="77" t="e">
        <f t="shared" si="41"/>
        <v>#DIV/0!</v>
      </c>
      <c r="H203" s="77">
        <f t="shared" si="35"/>
        <v>0</v>
      </c>
      <c r="I203" s="76">
        <f t="shared" si="36"/>
        <v>0</v>
      </c>
    </row>
    <row r="204" spans="1:9" ht="15">
      <c r="A204" s="81">
        <f t="shared" si="37"/>
        <v>0</v>
      </c>
      <c r="B204" s="80"/>
      <c r="C204" s="79">
        <f t="shared" si="38"/>
        <v>0</v>
      </c>
      <c r="D204" s="77">
        <v>187</v>
      </c>
      <c r="E204" s="78" t="e">
        <f t="shared" si="39"/>
        <v>#DIV/0!</v>
      </c>
      <c r="F204" s="77" t="e">
        <f t="shared" si="40"/>
        <v>#DIV/0!</v>
      </c>
      <c r="G204" s="77" t="e">
        <f t="shared" si="41"/>
        <v>#DIV/0!</v>
      </c>
      <c r="H204" s="77">
        <f t="shared" si="35"/>
        <v>0</v>
      </c>
      <c r="I204" s="76">
        <f t="shared" si="36"/>
        <v>0</v>
      </c>
    </row>
    <row r="205" spans="1:9" ht="15">
      <c r="A205" s="81">
        <f t="shared" si="37"/>
        <v>0</v>
      </c>
      <c r="B205" s="80"/>
      <c r="C205" s="79">
        <f t="shared" si="38"/>
        <v>0</v>
      </c>
      <c r="D205" s="77">
        <v>188</v>
      </c>
      <c r="E205" s="78" t="e">
        <f t="shared" si="39"/>
        <v>#DIV/0!</v>
      </c>
      <c r="F205" s="77" t="e">
        <f t="shared" si="40"/>
        <v>#DIV/0!</v>
      </c>
      <c r="G205" s="77" t="e">
        <f t="shared" si="41"/>
        <v>#DIV/0!</v>
      </c>
      <c r="H205" s="77">
        <f t="shared" si="35"/>
        <v>0</v>
      </c>
      <c r="I205" s="76">
        <f t="shared" si="36"/>
        <v>0</v>
      </c>
    </row>
    <row r="206" spans="1:9" ht="15">
      <c r="A206" s="81">
        <f t="shared" si="37"/>
        <v>0</v>
      </c>
      <c r="B206" s="80"/>
      <c r="C206" s="79">
        <f t="shared" si="38"/>
        <v>0</v>
      </c>
      <c r="D206" s="77">
        <v>189</v>
      </c>
      <c r="E206" s="78" t="e">
        <f t="shared" si="39"/>
        <v>#DIV/0!</v>
      </c>
      <c r="F206" s="77" t="e">
        <f t="shared" si="40"/>
        <v>#DIV/0!</v>
      </c>
      <c r="G206" s="77" t="e">
        <f t="shared" si="41"/>
        <v>#DIV/0!</v>
      </c>
      <c r="H206" s="77">
        <f t="shared" si="35"/>
        <v>0</v>
      </c>
      <c r="I206" s="76">
        <f t="shared" si="36"/>
        <v>0</v>
      </c>
    </row>
    <row r="207" spans="1:9" ht="15">
      <c r="A207" s="81">
        <f t="shared" si="37"/>
        <v>0</v>
      </c>
      <c r="B207" s="80"/>
      <c r="C207" s="79">
        <f t="shared" si="38"/>
        <v>0</v>
      </c>
      <c r="D207" s="77">
        <v>190</v>
      </c>
      <c r="E207" s="78" t="e">
        <f t="shared" si="39"/>
        <v>#DIV/0!</v>
      </c>
      <c r="F207" s="77" t="e">
        <f t="shared" si="40"/>
        <v>#DIV/0!</v>
      </c>
      <c r="G207" s="77" t="e">
        <f t="shared" si="41"/>
        <v>#DIV/0!</v>
      </c>
      <c r="H207" s="77">
        <f t="shared" si="35"/>
        <v>0</v>
      </c>
      <c r="I207" s="76">
        <f t="shared" si="36"/>
        <v>0</v>
      </c>
    </row>
    <row r="208" spans="1:9" ht="15">
      <c r="A208" s="81">
        <f t="shared" si="37"/>
        <v>0</v>
      </c>
      <c r="B208" s="80"/>
      <c r="C208" s="79">
        <f t="shared" si="38"/>
        <v>0</v>
      </c>
      <c r="D208" s="77">
        <v>191</v>
      </c>
      <c r="E208" s="78" t="e">
        <f t="shared" si="39"/>
        <v>#DIV/0!</v>
      </c>
      <c r="F208" s="77" t="e">
        <f t="shared" si="40"/>
        <v>#DIV/0!</v>
      </c>
      <c r="G208" s="77" t="e">
        <f t="shared" si="41"/>
        <v>#DIV/0!</v>
      </c>
      <c r="H208" s="77">
        <f t="shared" si="35"/>
        <v>0</v>
      </c>
      <c r="I208" s="76">
        <f t="shared" si="36"/>
        <v>0</v>
      </c>
    </row>
    <row r="209" spans="1:9" ht="15">
      <c r="A209" s="81">
        <f t="shared" si="37"/>
        <v>0</v>
      </c>
      <c r="B209" s="80"/>
      <c r="C209" s="79">
        <f t="shared" si="38"/>
        <v>0</v>
      </c>
      <c r="D209" s="77">
        <v>192</v>
      </c>
      <c r="E209" s="78" t="e">
        <f t="shared" si="39"/>
        <v>#DIV/0!</v>
      </c>
      <c r="F209" s="77" t="e">
        <f t="shared" si="40"/>
        <v>#DIV/0!</v>
      </c>
      <c r="G209" s="77" t="e">
        <f t="shared" si="41"/>
        <v>#DIV/0!</v>
      </c>
      <c r="H209" s="77">
        <f t="shared" si="35"/>
        <v>0</v>
      </c>
      <c r="I209" s="76">
        <f t="shared" si="36"/>
        <v>0</v>
      </c>
    </row>
    <row r="210" spans="1:9" ht="15">
      <c r="A210" s="81">
        <f t="shared" si="37"/>
        <v>0</v>
      </c>
      <c r="B210" s="80"/>
      <c r="C210" s="79">
        <f t="shared" si="38"/>
        <v>0</v>
      </c>
      <c r="D210" s="77">
        <v>193</v>
      </c>
      <c r="E210" s="78" t="e">
        <f t="shared" si="39"/>
        <v>#DIV/0!</v>
      </c>
      <c r="F210" s="77" t="e">
        <f t="shared" si="40"/>
        <v>#DIV/0!</v>
      </c>
      <c r="G210" s="77" t="e">
        <f t="shared" si="41"/>
        <v>#DIV/0!</v>
      </c>
      <c r="H210" s="77">
        <f t="shared" si="35"/>
        <v>0</v>
      </c>
      <c r="I210" s="76">
        <f t="shared" si="36"/>
        <v>0</v>
      </c>
    </row>
    <row r="211" spans="1:9" ht="15">
      <c r="A211" s="81">
        <f t="shared" si="37"/>
        <v>0</v>
      </c>
      <c r="B211" s="80"/>
      <c r="C211" s="79">
        <f t="shared" si="38"/>
        <v>0</v>
      </c>
      <c r="D211" s="77">
        <v>194</v>
      </c>
      <c r="E211" s="78" t="e">
        <f t="shared" si="39"/>
        <v>#DIV/0!</v>
      </c>
      <c r="F211" s="77" t="e">
        <f t="shared" si="40"/>
        <v>#DIV/0!</v>
      </c>
      <c r="G211" s="77" t="e">
        <f t="shared" si="41"/>
        <v>#DIV/0!</v>
      </c>
      <c r="H211" s="77">
        <f t="shared" si="35"/>
        <v>0</v>
      </c>
      <c r="I211" s="76">
        <f t="shared" si="36"/>
        <v>0</v>
      </c>
    </row>
    <row r="212" spans="1:9" ht="15">
      <c r="A212" s="81">
        <f t="shared" si="37"/>
        <v>0</v>
      </c>
      <c r="B212" s="80"/>
      <c r="C212" s="79">
        <f t="shared" si="38"/>
        <v>0</v>
      </c>
      <c r="D212" s="77">
        <v>195</v>
      </c>
      <c r="E212" s="78" t="e">
        <f t="shared" si="39"/>
        <v>#DIV/0!</v>
      </c>
      <c r="F212" s="77" t="e">
        <f t="shared" si="40"/>
        <v>#DIV/0!</v>
      </c>
      <c r="G212" s="77" t="e">
        <f t="shared" si="41"/>
        <v>#DIV/0!</v>
      </c>
      <c r="H212" s="77">
        <f t="shared" si="35"/>
        <v>0</v>
      </c>
      <c r="I212" s="76">
        <f t="shared" si="36"/>
        <v>0</v>
      </c>
    </row>
    <row r="213" spans="1:9" ht="15">
      <c r="A213" s="81">
        <f t="shared" si="37"/>
        <v>0</v>
      </c>
      <c r="B213" s="80"/>
      <c r="C213" s="79">
        <f t="shared" si="38"/>
        <v>0</v>
      </c>
      <c r="D213" s="77">
        <v>196</v>
      </c>
      <c r="E213" s="78" t="e">
        <f t="shared" si="39"/>
        <v>#DIV/0!</v>
      </c>
      <c r="F213" s="77" t="e">
        <f t="shared" si="40"/>
        <v>#DIV/0!</v>
      </c>
      <c r="G213" s="77" t="e">
        <f t="shared" si="41"/>
        <v>#DIV/0!</v>
      </c>
      <c r="H213" s="77">
        <f t="shared" si="35"/>
        <v>0</v>
      </c>
      <c r="I213" s="76">
        <f t="shared" si="36"/>
        <v>0</v>
      </c>
    </row>
    <row r="214" spans="1:9" ht="15">
      <c r="A214" s="81">
        <f t="shared" si="37"/>
        <v>0</v>
      </c>
      <c r="B214" s="80"/>
      <c r="C214" s="79">
        <f t="shared" si="38"/>
        <v>0</v>
      </c>
      <c r="D214" s="77">
        <v>197</v>
      </c>
      <c r="E214" s="78" t="e">
        <f t="shared" si="39"/>
        <v>#DIV/0!</v>
      </c>
      <c r="F214" s="77" t="e">
        <f t="shared" si="40"/>
        <v>#DIV/0!</v>
      </c>
      <c r="G214" s="77" t="e">
        <f t="shared" si="41"/>
        <v>#DIV/0!</v>
      </c>
      <c r="H214" s="77">
        <f t="shared" si="35"/>
        <v>0</v>
      </c>
      <c r="I214" s="76">
        <f t="shared" si="36"/>
        <v>0</v>
      </c>
    </row>
    <row r="215" spans="1:9" ht="15">
      <c r="A215" s="81">
        <f t="shared" si="37"/>
        <v>0</v>
      </c>
      <c r="B215" s="80"/>
      <c r="C215" s="79">
        <f t="shared" si="38"/>
        <v>0</v>
      </c>
      <c r="D215" s="77">
        <v>198</v>
      </c>
      <c r="E215" s="78" t="e">
        <f t="shared" si="39"/>
        <v>#DIV/0!</v>
      </c>
      <c r="F215" s="77" t="e">
        <f t="shared" si="40"/>
        <v>#DIV/0!</v>
      </c>
      <c r="G215" s="77" t="e">
        <f t="shared" si="41"/>
        <v>#DIV/0!</v>
      </c>
      <c r="H215" s="77">
        <f t="shared" si="35"/>
        <v>0</v>
      </c>
      <c r="I215" s="76">
        <f t="shared" si="36"/>
        <v>0</v>
      </c>
    </row>
    <row r="216" spans="1:9" ht="15">
      <c r="A216" s="81">
        <f t="shared" si="37"/>
        <v>0</v>
      </c>
      <c r="B216" s="80"/>
      <c r="C216" s="79">
        <f t="shared" si="38"/>
        <v>0</v>
      </c>
      <c r="D216" s="77">
        <v>199</v>
      </c>
      <c r="E216" s="78" t="e">
        <f t="shared" si="39"/>
        <v>#DIV/0!</v>
      </c>
      <c r="F216" s="77" t="e">
        <f t="shared" si="40"/>
        <v>#DIV/0!</v>
      </c>
      <c r="G216" s="77" t="e">
        <f t="shared" si="41"/>
        <v>#DIV/0!</v>
      </c>
      <c r="H216" s="77">
        <f t="shared" si="35"/>
        <v>0</v>
      </c>
      <c r="I216" s="76">
        <f t="shared" si="36"/>
        <v>0</v>
      </c>
    </row>
    <row r="217" spans="1:9" ht="15">
      <c r="A217" s="81">
        <f t="shared" si="37"/>
        <v>0</v>
      </c>
      <c r="B217" s="80"/>
      <c r="C217" s="79">
        <f t="shared" si="38"/>
        <v>0</v>
      </c>
      <c r="D217" s="77">
        <v>200</v>
      </c>
      <c r="E217" s="78" t="e">
        <f t="shared" si="39"/>
        <v>#DIV/0!</v>
      </c>
      <c r="F217" s="77" t="e">
        <f t="shared" si="40"/>
        <v>#DIV/0!</v>
      </c>
      <c r="G217" s="77" t="e">
        <f t="shared" si="41"/>
        <v>#DIV/0!</v>
      </c>
      <c r="H217" s="77">
        <f t="shared" si="35"/>
        <v>0</v>
      </c>
      <c r="I217" s="76">
        <f t="shared" si="36"/>
        <v>0</v>
      </c>
    </row>
    <row r="218" spans="1:9" ht="15">
      <c r="A218" s="81">
        <f t="shared" si="37"/>
        <v>0</v>
      </c>
      <c r="B218" s="80"/>
      <c r="C218" s="79">
        <f t="shared" si="38"/>
        <v>0</v>
      </c>
      <c r="D218" s="77">
        <v>201</v>
      </c>
      <c r="E218" s="78" t="e">
        <f t="shared" si="39"/>
        <v>#DIV/0!</v>
      </c>
      <c r="F218" s="77" t="e">
        <f t="shared" si="40"/>
        <v>#DIV/0!</v>
      </c>
      <c r="G218" s="77" t="e">
        <f t="shared" si="41"/>
        <v>#DIV/0!</v>
      </c>
      <c r="H218" s="77">
        <f t="shared" si="35"/>
        <v>0</v>
      </c>
      <c r="I218" s="76">
        <f t="shared" si="36"/>
        <v>0</v>
      </c>
    </row>
    <row r="219" spans="1:9" ht="15">
      <c r="A219" s="81">
        <f t="shared" si="37"/>
        <v>0</v>
      </c>
      <c r="B219" s="80"/>
      <c r="C219" s="79">
        <f t="shared" si="38"/>
        <v>0</v>
      </c>
      <c r="D219" s="77">
        <v>202</v>
      </c>
      <c r="E219" s="78" t="e">
        <f t="shared" si="39"/>
        <v>#DIV/0!</v>
      </c>
      <c r="F219" s="77" t="e">
        <f t="shared" si="40"/>
        <v>#DIV/0!</v>
      </c>
      <c r="G219" s="77" t="e">
        <f t="shared" si="41"/>
        <v>#DIV/0!</v>
      </c>
      <c r="H219" s="77">
        <f t="shared" si="35"/>
        <v>0</v>
      </c>
      <c r="I219" s="76">
        <f t="shared" si="36"/>
        <v>0</v>
      </c>
    </row>
    <row r="220" spans="1:9" ht="15">
      <c r="A220" s="81">
        <f t="shared" si="37"/>
        <v>0</v>
      </c>
      <c r="B220" s="80"/>
      <c r="C220" s="79">
        <f t="shared" si="38"/>
        <v>0</v>
      </c>
      <c r="D220" s="77">
        <v>203</v>
      </c>
      <c r="E220" s="78" t="e">
        <f t="shared" si="39"/>
        <v>#DIV/0!</v>
      </c>
      <c r="F220" s="77" t="e">
        <f t="shared" si="40"/>
        <v>#DIV/0!</v>
      </c>
      <c r="G220" s="77" t="e">
        <f t="shared" si="41"/>
        <v>#DIV/0!</v>
      </c>
      <c r="H220" s="77">
        <f t="shared" si="35"/>
        <v>0</v>
      </c>
      <c r="I220" s="76">
        <f t="shared" si="36"/>
        <v>0</v>
      </c>
    </row>
    <row r="221" spans="1:9" ht="15">
      <c r="A221" s="81">
        <f t="shared" si="37"/>
        <v>0</v>
      </c>
      <c r="B221" s="80"/>
      <c r="C221" s="79">
        <f t="shared" si="38"/>
        <v>0</v>
      </c>
      <c r="D221" s="77">
        <v>204</v>
      </c>
      <c r="E221" s="78" t="e">
        <f t="shared" si="39"/>
        <v>#DIV/0!</v>
      </c>
      <c r="F221" s="77" t="e">
        <f t="shared" si="40"/>
        <v>#DIV/0!</v>
      </c>
      <c r="G221" s="77" t="e">
        <f t="shared" si="41"/>
        <v>#DIV/0!</v>
      </c>
      <c r="H221" s="77">
        <f t="shared" si="35"/>
        <v>0</v>
      </c>
      <c r="I221" s="76">
        <f t="shared" si="36"/>
        <v>0</v>
      </c>
    </row>
    <row r="222" spans="1:9" ht="15">
      <c r="A222" s="81">
        <f t="shared" si="37"/>
        <v>0</v>
      </c>
      <c r="B222" s="80"/>
      <c r="C222" s="79">
        <f t="shared" si="38"/>
        <v>0</v>
      </c>
      <c r="D222" s="77">
        <v>205</v>
      </c>
      <c r="E222" s="78" t="e">
        <f t="shared" si="39"/>
        <v>#DIV/0!</v>
      </c>
      <c r="F222" s="77" t="e">
        <f t="shared" si="40"/>
        <v>#DIV/0!</v>
      </c>
      <c r="G222" s="77" t="e">
        <f t="shared" si="41"/>
        <v>#DIV/0!</v>
      </c>
      <c r="H222" s="77">
        <f t="shared" si="35"/>
        <v>0</v>
      </c>
      <c r="I222" s="76">
        <f t="shared" si="36"/>
        <v>0</v>
      </c>
    </row>
    <row r="223" spans="1:9" ht="15">
      <c r="A223" s="81">
        <f t="shared" si="37"/>
        <v>0</v>
      </c>
      <c r="B223" s="80"/>
      <c r="C223" s="79">
        <f t="shared" si="38"/>
        <v>0</v>
      </c>
      <c r="D223" s="77">
        <v>206</v>
      </c>
      <c r="E223" s="78" t="e">
        <f t="shared" si="39"/>
        <v>#DIV/0!</v>
      </c>
      <c r="F223" s="77" t="e">
        <f t="shared" si="40"/>
        <v>#DIV/0!</v>
      </c>
      <c r="G223" s="77" t="e">
        <f t="shared" si="41"/>
        <v>#DIV/0!</v>
      </c>
      <c r="H223" s="77">
        <f t="shared" si="35"/>
        <v>0</v>
      </c>
      <c r="I223" s="76">
        <f t="shared" si="36"/>
        <v>0</v>
      </c>
    </row>
    <row r="224" spans="1:9" ht="15">
      <c r="A224" s="81">
        <f t="shared" si="37"/>
        <v>0</v>
      </c>
      <c r="B224" s="80"/>
      <c r="C224" s="79">
        <f t="shared" si="38"/>
        <v>0</v>
      </c>
      <c r="D224" s="77">
        <v>207</v>
      </c>
      <c r="E224" s="78" t="e">
        <f t="shared" si="39"/>
        <v>#DIV/0!</v>
      </c>
      <c r="F224" s="77" t="e">
        <f t="shared" si="40"/>
        <v>#DIV/0!</v>
      </c>
      <c r="G224" s="77" t="e">
        <f t="shared" si="41"/>
        <v>#DIV/0!</v>
      </c>
      <c r="H224" s="77">
        <f t="shared" si="35"/>
        <v>0</v>
      </c>
      <c r="I224" s="76">
        <f t="shared" si="36"/>
        <v>0</v>
      </c>
    </row>
    <row r="225" spans="1:9" ht="15">
      <c r="A225" s="81">
        <f t="shared" si="37"/>
        <v>0</v>
      </c>
      <c r="B225" s="80"/>
      <c r="C225" s="79">
        <f t="shared" si="38"/>
        <v>0</v>
      </c>
      <c r="D225" s="77">
        <v>208</v>
      </c>
      <c r="E225" s="78" t="e">
        <f t="shared" si="39"/>
        <v>#DIV/0!</v>
      </c>
      <c r="F225" s="77" t="e">
        <f t="shared" si="40"/>
        <v>#DIV/0!</v>
      </c>
      <c r="G225" s="77" t="e">
        <f t="shared" si="41"/>
        <v>#DIV/0!</v>
      </c>
      <c r="H225" s="77">
        <f t="shared" si="35"/>
        <v>0</v>
      </c>
      <c r="I225" s="76">
        <f t="shared" si="36"/>
        <v>0</v>
      </c>
    </row>
    <row r="226" spans="1:9" ht="15">
      <c r="A226" s="81">
        <f t="shared" si="37"/>
        <v>0</v>
      </c>
      <c r="B226" s="80"/>
      <c r="C226" s="79">
        <f t="shared" si="38"/>
        <v>0</v>
      </c>
      <c r="D226" s="77">
        <v>209</v>
      </c>
      <c r="E226" s="78" t="e">
        <f t="shared" si="39"/>
        <v>#DIV/0!</v>
      </c>
      <c r="F226" s="77" t="e">
        <f t="shared" si="40"/>
        <v>#DIV/0!</v>
      </c>
      <c r="G226" s="77" t="e">
        <f t="shared" si="41"/>
        <v>#DIV/0!</v>
      </c>
      <c r="H226" s="77">
        <f t="shared" si="35"/>
        <v>0</v>
      </c>
      <c r="I226" s="76">
        <f t="shared" si="36"/>
        <v>0</v>
      </c>
    </row>
    <row r="227" spans="1:9" ht="15">
      <c r="A227" s="81">
        <f t="shared" si="37"/>
        <v>0</v>
      </c>
      <c r="B227" s="80"/>
      <c r="C227" s="79">
        <f t="shared" si="38"/>
        <v>0</v>
      </c>
      <c r="D227" s="77">
        <v>210</v>
      </c>
      <c r="E227" s="78" t="e">
        <f t="shared" si="39"/>
        <v>#DIV/0!</v>
      </c>
      <c r="F227" s="77" t="e">
        <f t="shared" si="40"/>
        <v>#DIV/0!</v>
      </c>
      <c r="G227" s="77" t="e">
        <f t="shared" si="41"/>
        <v>#DIV/0!</v>
      </c>
      <c r="H227" s="77">
        <f t="shared" si="35"/>
        <v>0</v>
      </c>
      <c r="I227" s="76">
        <f t="shared" si="36"/>
        <v>0</v>
      </c>
    </row>
    <row r="228" spans="1:9" ht="15">
      <c r="A228" s="81">
        <f t="shared" si="37"/>
        <v>0</v>
      </c>
      <c r="B228" s="80"/>
      <c r="C228" s="79">
        <f t="shared" si="38"/>
        <v>0</v>
      </c>
      <c r="D228" s="77">
        <v>211</v>
      </c>
      <c r="E228" s="78" t="e">
        <f t="shared" si="39"/>
        <v>#DIV/0!</v>
      </c>
      <c r="F228" s="77" t="e">
        <f t="shared" si="40"/>
        <v>#DIV/0!</v>
      </c>
      <c r="G228" s="77" t="e">
        <f t="shared" si="41"/>
        <v>#DIV/0!</v>
      </c>
      <c r="H228" s="77">
        <f t="shared" si="35"/>
        <v>0</v>
      </c>
      <c r="I228" s="76">
        <f t="shared" si="36"/>
        <v>0</v>
      </c>
    </row>
    <row r="229" spans="1:9" ht="15">
      <c r="A229" s="81">
        <f t="shared" si="37"/>
        <v>0</v>
      </c>
      <c r="B229" s="80"/>
      <c r="C229" s="79">
        <f t="shared" si="38"/>
        <v>0</v>
      </c>
      <c r="D229" s="77">
        <v>212</v>
      </c>
      <c r="E229" s="78" t="e">
        <f t="shared" si="39"/>
        <v>#DIV/0!</v>
      </c>
      <c r="F229" s="77" t="e">
        <f t="shared" si="40"/>
        <v>#DIV/0!</v>
      </c>
      <c r="G229" s="77" t="e">
        <f t="shared" si="41"/>
        <v>#DIV/0!</v>
      </c>
      <c r="H229" s="77">
        <f t="shared" si="35"/>
        <v>0</v>
      </c>
      <c r="I229" s="76">
        <f t="shared" si="36"/>
        <v>0</v>
      </c>
    </row>
    <row r="230" spans="1:9" ht="15">
      <c r="A230" s="81">
        <f t="shared" si="37"/>
        <v>0</v>
      </c>
      <c r="B230" s="80"/>
      <c r="C230" s="79">
        <f t="shared" si="38"/>
        <v>0</v>
      </c>
      <c r="D230" s="77">
        <v>213</v>
      </c>
      <c r="E230" s="78" t="e">
        <f t="shared" si="39"/>
        <v>#DIV/0!</v>
      </c>
      <c r="F230" s="77" t="e">
        <f t="shared" si="40"/>
        <v>#DIV/0!</v>
      </c>
      <c r="G230" s="77" t="e">
        <f t="shared" si="41"/>
        <v>#DIV/0!</v>
      </c>
      <c r="H230" s="77">
        <f t="shared" si="35"/>
        <v>0</v>
      </c>
      <c r="I230" s="76">
        <f t="shared" si="36"/>
        <v>0</v>
      </c>
    </row>
    <row r="231" spans="1:9" ht="15">
      <c r="A231" s="81">
        <f t="shared" si="37"/>
        <v>0</v>
      </c>
      <c r="B231" s="80"/>
      <c r="C231" s="79">
        <f t="shared" si="38"/>
        <v>0</v>
      </c>
      <c r="D231" s="77">
        <v>214</v>
      </c>
      <c r="E231" s="78" t="e">
        <f t="shared" si="39"/>
        <v>#DIV/0!</v>
      </c>
      <c r="F231" s="77" t="e">
        <f t="shared" si="40"/>
        <v>#DIV/0!</v>
      </c>
      <c r="G231" s="77" t="e">
        <f t="shared" si="41"/>
        <v>#DIV/0!</v>
      </c>
      <c r="H231" s="77">
        <f t="shared" si="35"/>
        <v>0</v>
      </c>
      <c r="I231" s="76">
        <f t="shared" si="36"/>
        <v>0</v>
      </c>
    </row>
    <row r="232" spans="1:9" ht="15">
      <c r="A232" s="81">
        <f t="shared" si="37"/>
        <v>0</v>
      </c>
      <c r="B232" s="80"/>
      <c r="C232" s="79">
        <f t="shared" si="38"/>
        <v>0</v>
      </c>
      <c r="D232" s="77">
        <v>215</v>
      </c>
      <c r="E232" s="78" t="e">
        <f t="shared" si="39"/>
        <v>#DIV/0!</v>
      </c>
      <c r="F232" s="77" t="e">
        <f t="shared" si="40"/>
        <v>#DIV/0!</v>
      </c>
      <c r="G232" s="77" t="e">
        <f t="shared" si="41"/>
        <v>#DIV/0!</v>
      </c>
      <c r="H232" s="77">
        <f t="shared" si="35"/>
        <v>0</v>
      </c>
      <c r="I232" s="76">
        <f t="shared" si="36"/>
        <v>0</v>
      </c>
    </row>
    <row r="233" spans="1:9" ht="15">
      <c r="A233" s="81">
        <f t="shared" si="37"/>
        <v>0</v>
      </c>
      <c r="B233" s="80"/>
      <c r="C233" s="79">
        <f t="shared" si="38"/>
        <v>0</v>
      </c>
      <c r="D233" s="77">
        <v>216</v>
      </c>
      <c r="E233" s="78" t="e">
        <f t="shared" si="39"/>
        <v>#DIV/0!</v>
      </c>
      <c r="F233" s="77" t="e">
        <f t="shared" si="40"/>
        <v>#DIV/0!</v>
      </c>
      <c r="G233" s="77" t="e">
        <f t="shared" si="41"/>
        <v>#DIV/0!</v>
      </c>
      <c r="H233" s="77">
        <f t="shared" si="35"/>
        <v>0</v>
      </c>
      <c r="I233" s="76">
        <f t="shared" si="36"/>
        <v>0</v>
      </c>
    </row>
    <row r="234" spans="1:9" ht="15">
      <c r="A234" s="81">
        <f t="shared" si="37"/>
        <v>0</v>
      </c>
      <c r="B234" s="80"/>
      <c r="C234" s="79">
        <f t="shared" si="38"/>
        <v>0</v>
      </c>
      <c r="D234" s="77">
        <v>217</v>
      </c>
      <c r="E234" s="78" t="e">
        <f t="shared" si="39"/>
        <v>#DIV/0!</v>
      </c>
      <c r="F234" s="77" t="e">
        <f t="shared" si="40"/>
        <v>#DIV/0!</v>
      </c>
      <c r="G234" s="77" t="e">
        <f t="shared" si="41"/>
        <v>#DIV/0!</v>
      </c>
      <c r="H234" s="77">
        <f t="shared" si="35"/>
        <v>0</v>
      </c>
      <c r="I234" s="76">
        <f t="shared" si="36"/>
        <v>0</v>
      </c>
    </row>
    <row r="235" spans="1:9" ht="15">
      <c r="A235" s="81">
        <f t="shared" si="37"/>
        <v>0</v>
      </c>
      <c r="B235" s="80"/>
      <c r="C235" s="79">
        <f t="shared" si="38"/>
        <v>0</v>
      </c>
      <c r="D235" s="77">
        <v>218</v>
      </c>
      <c r="E235" s="78" t="e">
        <f t="shared" si="39"/>
        <v>#DIV/0!</v>
      </c>
      <c r="F235" s="77" t="e">
        <f t="shared" si="40"/>
        <v>#DIV/0!</v>
      </c>
      <c r="G235" s="77" t="e">
        <f t="shared" si="41"/>
        <v>#DIV/0!</v>
      </c>
      <c r="H235" s="77">
        <f t="shared" si="35"/>
        <v>0</v>
      </c>
      <c r="I235" s="76">
        <f t="shared" si="36"/>
        <v>0</v>
      </c>
    </row>
    <row r="236" spans="1:9" ht="15">
      <c r="A236" s="81">
        <f t="shared" si="37"/>
        <v>0</v>
      </c>
      <c r="B236" s="80"/>
      <c r="C236" s="79">
        <f t="shared" si="38"/>
        <v>0</v>
      </c>
      <c r="D236" s="77">
        <v>219</v>
      </c>
      <c r="E236" s="78" t="e">
        <f t="shared" si="39"/>
        <v>#DIV/0!</v>
      </c>
      <c r="F236" s="77" t="e">
        <f t="shared" si="40"/>
        <v>#DIV/0!</v>
      </c>
      <c r="G236" s="77" t="e">
        <f t="shared" si="41"/>
        <v>#DIV/0!</v>
      </c>
      <c r="H236" s="77">
        <f t="shared" si="35"/>
        <v>0</v>
      </c>
      <c r="I236" s="76">
        <f t="shared" si="36"/>
        <v>0</v>
      </c>
    </row>
    <row r="237" spans="1:9" ht="15">
      <c r="A237" s="81">
        <f t="shared" si="37"/>
        <v>0</v>
      </c>
      <c r="B237" s="80"/>
      <c r="C237" s="79">
        <f t="shared" si="38"/>
        <v>0</v>
      </c>
      <c r="D237" s="77">
        <v>220</v>
      </c>
      <c r="E237" s="78" t="e">
        <f t="shared" si="39"/>
        <v>#DIV/0!</v>
      </c>
      <c r="F237" s="77" t="e">
        <f t="shared" si="40"/>
        <v>#DIV/0!</v>
      </c>
      <c r="G237" s="77" t="e">
        <f t="shared" si="41"/>
        <v>#DIV/0!</v>
      </c>
      <c r="H237" s="77">
        <f t="shared" si="35"/>
        <v>0</v>
      </c>
      <c r="I237" s="76">
        <f t="shared" si="36"/>
        <v>0</v>
      </c>
    </row>
    <row r="238" spans="1:9" ht="15">
      <c r="A238" s="81">
        <f t="shared" si="37"/>
        <v>0</v>
      </c>
      <c r="B238" s="80"/>
      <c r="C238" s="79">
        <f t="shared" si="38"/>
        <v>0</v>
      </c>
      <c r="D238" s="77">
        <v>221</v>
      </c>
      <c r="E238" s="78" t="e">
        <f t="shared" si="39"/>
        <v>#DIV/0!</v>
      </c>
      <c r="F238" s="77" t="e">
        <f t="shared" si="40"/>
        <v>#DIV/0!</v>
      </c>
      <c r="G238" s="77" t="e">
        <f t="shared" si="41"/>
        <v>#DIV/0!</v>
      </c>
      <c r="H238" s="77">
        <f t="shared" si="35"/>
        <v>0</v>
      </c>
      <c r="I238" s="76">
        <f t="shared" si="36"/>
        <v>0</v>
      </c>
    </row>
    <row r="239" spans="1:9" ht="15">
      <c r="A239" s="81">
        <f t="shared" si="37"/>
        <v>0</v>
      </c>
      <c r="B239" s="80"/>
      <c r="C239" s="79">
        <f t="shared" si="38"/>
        <v>0</v>
      </c>
      <c r="D239" s="77">
        <v>222</v>
      </c>
      <c r="E239" s="78" t="e">
        <f t="shared" si="39"/>
        <v>#DIV/0!</v>
      </c>
      <c r="F239" s="77" t="e">
        <f t="shared" si="40"/>
        <v>#DIV/0!</v>
      </c>
      <c r="G239" s="77" t="e">
        <f t="shared" si="41"/>
        <v>#DIV/0!</v>
      </c>
      <c r="H239" s="77">
        <f t="shared" si="35"/>
        <v>0</v>
      </c>
      <c r="I239" s="76">
        <f t="shared" si="36"/>
        <v>0</v>
      </c>
    </row>
    <row r="240" spans="1:9" ht="15">
      <c r="A240" s="81">
        <f t="shared" si="37"/>
        <v>0</v>
      </c>
      <c r="B240" s="80"/>
      <c r="C240" s="79">
        <f t="shared" si="38"/>
        <v>0</v>
      </c>
      <c r="D240" s="77">
        <v>223</v>
      </c>
      <c r="E240" s="78" t="e">
        <f t="shared" si="39"/>
        <v>#DIV/0!</v>
      </c>
      <c r="F240" s="77" t="e">
        <f t="shared" si="40"/>
        <v>#DIV/0!</v>
      </c>
      <c r="G240" s="77" t="e">
        <f t="shared" si="41"/>
        <v>#DIV/0!</v>
      </c>
      <c r="H240" s="77">
        <f t="shared" si="35"/>
        <v>0</v>
      </c>
      <c r="I240" s="76">
        <f t="shared" si="36"/>
        <v>0</v>
      </c>
    </row>
    <row r="241" spans="1:9" ht="15">
      <c r="A241" s="81">
        <f t="shared" si="37"/>
        <v>0</v>
      </c>
      <c r="B241" s="80"/>
      <c r="C241" s="79">
        <f t="shared" si="38"/>
        <v>0</v>
      </c>
      <c r="D241" s="77">
        <v>224</v>
      </c>
      <c r="E241" s="78" t="e">
        <f t="shared" si="39"/>
        <v>#DIV/0!</v>
      </c>
      <c r="F241" s="77" t="e">
        <f t="shared" si="40"/>
        <v>#DIV/0!</v>
      </c>
      <c r="G241" s="77" t="e">
        <f t="shared" si="41"/>
        <v>#DIV/0!</v>
      </c>
      <c r="H241" s="77">
        <f t="shared" si="35"/>
        <v>0</v>
      </c>
      <c r="I241" s="76">
        <f t="shared" si="36"/>
        <v>0</v>
      </c>
    </row>
    <row r="242" spans="1:9" ht="15">
      <c r="A242" s="81">
        <f t="shared" si="37"/>
        <v>0</v>
      </c>
      <c r="B242" s="80"/>
      <c r="C242" s="79">
        <f t="shared" si="38"/>
        <v>0</v>
      </c>
      <c r="D242" s="77">
        <v>225</v>
      </c>
      <c r="E242" s="78" t="e">
        <f t="shared" si="39"/>
        <v>#DIV/0!</v>
      </c>
      <c r="F242" s="77" t="e">
        <f t="shared" si="40"/>
        <v>#DIV/0!</v>
      </c>
      <c r="G242" s="77" t="e">
        <f t="shared" si="41"/>
        <v>#DIV/0!</v>
      </c>
      <c r="H242" s="77">
        <f t="shared" si="35"/>
        <v>0</v>
      </c>
      <c r="I242" s="76">
        <f t="shared" si="36"/>
        <v>0</v>
      </c>
    </row>
    <row r="243" spans="1:9" ht="15">
      <c r="A243" s="81">
        <f t="shared" si="37"/>
        <v>0</v>
      </c>
      <c r="B243" s="80"/>
      <c r="C243" s="79">
        <f t="shared" si="38"/>
        <v>0</v>
      </c>
      <c r="D243" s="77">
        <v>226</v>
      </c>
      <c r="E243" s="78" t="e">
        <f t="shared" si="39"/>
        <v>#DIV/0!</v>
      </c>
      <c r="F243" s="77" t="e">
        <f t="shared" si="40"/>
        <v>#DIV/0!</v>
      </c>
      <c r="G243" s="77" t="e">
        <f t="shared" si="41"/>
        <v>#DIV/0!</v>
      </c>
      <c r="H243" s="77">
        <f t="shared" si="35"/>
        <v>0</v>
      </c>
      <c r="I243" s="76">
        <f t="shared" si="36"/>
        <v>0</v>
      </c>
    </row>
    <row r="244" spans="1:9" ht="15">
      <c r="A244" s="81">
        <f t="shared" si="37"/>
        <v>0</v>
      </c>
      <c r="B244" s="80"/>
      <c r="C244" s="79">
        <f t="shared" si="38"/>
        <v>0</v>
      </c>
      <c r="D244" s="77">
        <v>227</v>
      </c>
      <c r="E244" s="78" t="e">
        <f t="shared" si="39"/>
        <v>#DIV/0!</v>
      </c>
      <c r="F244" s="77" t="e">
        <f t="shared" si="40"/>
        <v>#DIV/0!</v>
      </c>
      <c r="G244" s="77" t="e">
        <f t="shared" si="41"/>
        <v>#DIV/0!</v>
      </c>
      <c r="H244" s="77">
        <f t="shared" si="35"/>
        <v>0</v>
      </c>
      <c r="I244" s="76">
        <f t="shared" si="36"/>
        <v>0</v>
      </c>
    </row>
    <row r="245" spans="1:9" ht="15">
      <c r="A245" s="81">
        <f t="shared" si="37"/>
        <v>0</v>
      </c>
      <c r="B245" s="80"/>
      <c r="C245" s="79">
        <f t="shared" si="38"/>
        <v>0</v>
      </c>
      <c r="D245" s="77">
        <v>228</v>
      </c>
      <c r="E245" s="78" t="e">
        <f t="shared" si="39"/>
        <v>#DIV/0!</v>
      </c>
      <c r="F245" s="77" t="e">
        <f t="shared" si="40"/>
        <v>#DIV/0!</v>
      </c>
      <c r="G245" s="77" t="e">
        <f t="shared" si="41"/>
        <v>#DIV/0!</v>
      </c>
      <c r="H245" s="77">
        <f t="shared" si="35"/>
        <v>0</v>
      </c>
      <c r="I245" s="76">
        <f t="shared" si="36"/>
        <v>0</v>
      </c>
    </row>
    <row r="246" spans="1:9" ht="15">
      <c r="A246" s="81">
        <f t="shared" si="37"/>
        <v>0</v>
      </c>
      <c r="B246" s="80"/>
      <c r="C246" s="79">
        <f t="shared" si="38"/>
        <v>0</v>
      </c>
      <c r="D246" s="77">
        <v>229</v>
      </c>
      <c r="E246" s="78" t="e">
        <f t="shared" si="39"/>
        <v>#DIV/0!</v>
      </c>
      <c r="F246" s="77" t="e">
        <f t="shared" si="40"/>
        <v>#DIV/0!</v>
      </c>
      <c r="G246" s="77" t="e">
        <f t="shared" si="41"/>
        <v>#DIV/0!</v>
      </c>
      <c r="H246" s="77">
        <f t="shared" si="35"/>
        <v>0</v>
      </c>
      <c r="I246" s="76">
        <f t="shared" si="36"/>
        <v>0</v>
      </c>
    </row>
    <row r="247" spans="1:9" ht="15">
      <c r="A247" s="81">
        <f t="shared" si="37"/>
        <v>0</v>
      </c>
      <c r="B247" s="80"/>
      <c r="C247" s="79">
        <f t="shared" si="38"/>
        <v>0</v>
      </c>
      <c r="D247" s="77">
        <v>230</v>
      </c>
      <c r="E247" s="78" t="e">
        <f t="shared" si="39"/>
        <v>#DIV/0!</v>
      </c>
      <c r="F247" s="77" t="e">
        <f t="shared" si="40"/>
        <v>#DIV/0!</v>
      </c>
      <c r="G247" s="77" t="e">
        <f t="shared" si="41"/>
        <v>#DIV/0!</v>
      </c>
      <c r="H247" s="77">
        <f t="shared" si="35"/>
        <v>0</v>
      </c>
      <c r="I247" s="76">
        <f t="shared" si="36"/>
        <v>0</v>
      </c>
    </row>
    <row r="248" spans="1:9" ht="15">
      <c r="A248" s="81">
        <f t="shared" si="37"/>
        <v>0</v>
      </c>
      <c r="B248" s="80"/>
      <c r="C248" s="79">
        <f t="shared" si="38"/>
        <v>0</v>
      </c>
      <c r="D248" s="77">
        <v>231</v>
      </c>
      <c r="E248" s="78" t="e">
        <f t="shared" si="39"/>
        <v>#DIV/0!</v>
      </c>
      <c r="F248" s="77" t="e">
        <f t="shared" si="40"/>
        <v>#DIV/0!</v>
      </c>
      <c r="G248" s="77" t="e">
        <f t="shared" si="41"/>
        <v>#DIV/0!</v>
      </c>
      <c r="H248" s="77">
        <f t="shared" si="35"/>
        <v>0</v>
      </c>
      <c r="I248" s="76">
        <f t="shared" si="36"/>
        <v>0</v>
      </c>
    </row>
    <row r="249" spans="1:9" ht="15">
      <c r="A249" s="81">
        <f t="shared" si="37"/>
        <v>0</v>
      </c>
      <c r="B249" s="80"/>
      <c r="C249" s="79">
        <f t="shared" si="38"/>
        <v>0</v>
      </c>
      <c r="D249" s="77">
        <v>232</v>
      </c>
      <c r="E249" s="78" t="e">
        <f t="shared" si="39"/>
        <v>#DIV/0!</v>
      </c>
      <c r="F249" s="77" t="e">
        <f t="shared" si="40"/>
        <v>#DIV/0!</v>
      </c>
      <c r="G249" s="77" t="e">
        <f t="shared" si="41"/>
        <v>#DIV/0!</v>
      </c>
      <c r="H249" s="77">
        <f t="shared" si="35"/>
        <v>0</v>
      </c>
      <c r="I249" s="76">
        <f t="shared" si="36"/>
        <v>0</v>
      </c>
    </row>
    <row r="250" spans="1:9" ht="15">
      <c r="A250" s="81">
        <f t="shared" si="37"/>
        <v>0</v>
      </c>
      <c r="B250" s="80"/>
      <c r="C250" s="79">
        <f t="shared" si="38"/>
        <v>0</v>
      </c>
      <c r="D250" s="77">
        <v>233</v>
      </c>
      <c r="E250" s="78" t="e">
        <f t="shared" si="39"/>
        <v>#DIV/0!</v>
      </c>
      <c r="F250" s="77" t="e">
        <f t="shared" si="40"/>
        <v>#DIV/0!</v>
      </c>
      <c r="G250" s="77" t="e">
        <f t="shared" si="41"/>
        <v>#DIV/0!</v>
      </c>
      <c r="H250" s="77">
        <f t="shared" si="35"/>
        <v>0</v>
      </c>
      <c r="I250" s="76">
        <f t="shared" si="36"/>
        <v>0</v>
      </c>
    </row>
    <row r="251" spans="1:9" ht="15">
      <c r="A251" s="81">
        <f t="shared" si="37"/>
        <v>0</v>
      </c>
      <c r="B251" s="80"/>
      <c r="C251" s="79">
        <f t="shared" si="38"/>
        <v>0</v>
      </c>
      <c r="D251" s="77">
        <v>234</v>
      </c>
      <c r="E251" s="78" t="e">
        <f t="shared" si="39"/>
        <v>#DIV/0!</v>
      </c>
      <c r="F251" s="77" t="e">
        <f t="shared" si="40"/>
        <v>#DIV/0!</v>
      </c>
      <c r="G251" s="77" t="e">
        <f t="shared" si="41"/>
        <v>#DIV/0!</v>
      </c>
      <c r="H251" s="77">
        <f t="shared" si="35"/>
        <v>0</v>
      </c>
      <c r="I251" s="76">
        <f t="shared" si="36"/>
        <v>0</v>
      </c>
    </row>
    <row r="252" spans="1:9" ht="15">
      <c r="A252" s="81">
        <f t="shared" si="37"/>
        <v>0</v>
      </c>
      <c r="B252" s="80"/>
      <c r="C252" s="79">
        <f t="shared" si="38"/>
        <v>0</v>
      </c>
      <c r="D252" s="77">
        <v>235</v>
      </c>
      <c r="E252" s="78" t="e">
        <f t="shared" si="39"/>
        <v>#DIV/0!</v>
      </c>
      <c r="F252" s="77" t="e">
        <f t="shared" si="40"/>
        <v>#DIV/0!</v>
      </c>
      <c r="G252" s="77" t="e">
        <f t="shared" si="41"/>
        <v>#DIV/0!</v>
      </c>
      <c r="H252" s="77">
        <f t="shared" si="35"/>
        <v>0</v>
      </c>
      <c r="I252" s="76">
        <f t="shared" si="36"/>
        <v>0</v>
      </c>
    </row>
    <row r="253" spans="1:9" ht="15">
      <c r="A253" s="81">
        <f t="shared" si="37"/>
        <v>0</v>
      </c>
      <c r="B253" s="80"/>
      <c r="C253" s="79">
        <f t="shared" si="38"/>
        <v>0</v>
      </c>
      <c r="D253" s="77">
        <v>236</v>
      </c>
      <c r="E253" s="78" t="e">
        <f t="shared" si="39"/>
        <v>#DIV/0!</v>
      </c>
      <c r="F253" s="77" t="e">
        <f t="shared" si="40"/>
        <v>#DIV/0!</v>
      </c>
      <c r="G253" s="77" t="e">
        <f t="shared" si="41"/>
        <v>#DIV/0!</v>
      </c>
      <c r="H253" s="77">
        <f t="shared" si="35"/>
        <v>0</v>
      </c>
      <c r="I253" s="76">
        <f t="shared" si="36"/>
        <v>0</v>
      </c>
    </row>
    <row r="254" spans="1:9" ht="15">
      <c r="A254" s="81">
        <f t="shared" si="37"/>
        <v>0</v>
      </c>
      <c r="B254" s="80"/>
      <c r="C254" s="79">
        <f t="shared" si="38"/>
        <v>0</v>
      </c>
      <c r="D254" s="77">
        <v>237</v>
      </c>
      <c r="E254" s="78" t="e">
        <f t="shared" si="39"/>
        <v>#DIV/0!</v>
      </c>
      <c r="F254" s="77" t="e">
        <f t="shared" si="40"/>
        <v>#DIV/0!</v>
      </c>
      <c r="G254" s="77" t="e">
        <f t="shared" si="41"/>
        <v>#DIV/0!</v>
      </c>
      <c r="H254" s="77">
        <f t="shared" si="35"/>
        <v>0</v>
      </c>
      <c r="I254" s="76">
        <f t="shared" si="36"/>
        <v>0</v>
      </c>
    </row>
    <row r="255" spans="1:9" ht="15">
      <c r="A255" s="81">
        <f t="shared" si="37"/>
        <v>0</v>
      </c>
      <c r="B255" s="80"/>
      <c r="C255" s="79">
        <f t="shared" si="38"/>
        <v>0</v>
      </c>
      <c r="D255" s="77">
        <v>238</v>
      </c>
      <c r="E255" s="78" t="e">
        <f t="shared" si="39"/>
        <v>#DIV/0!</v>
      </c>
      <c r="F255" s="77" t="e">
        <f t="shared" si="40"/>
        <v>#DIV/0!</v>
      </c>
      <c r="G255" s="77" t="e">
        <f t="shared" si="41"/>
        <v>#DIV/0!</v>
      </c>
      <c r="H255" s="77">
        <f t="shared" si="35"/>
        <v>0</v>
      </c>
      <c r="I255" s="76">
        <f t="shared" si="36"/>
        <v>0</v>
      </c>
    </row>
    <row r="256" spans="1:9" ht="15">
      <c r="A256" s="81">
        <f t="shared" si="37"/>
        <v>0</v>
      </c>
      <c r="B256" s="80"/>
      <c r="C256" s="79">
        <f t="shared" si="38"/>
        <v>0</v>
      </c>
      <c r="D256" s="77">
        <v>239</v>
      </c>
      <c r="E256" s="78" t="e">
        <f t="shared" si="39"/>
        <v>#DIV/0!</v>
      </c>
      <c r="F256" s="77" t="e">
        <f t="shared" si="40"/>
        <v>#DIV/0!</v>
      </c>
      <c r="G256" s="77" t="e">
        <f t="shared" si="41"/>
        <v>#DIV/0!</v>
      </c>
      <c r="H256" s="77">
        <f t="shared" si="35"/>
        <v>0</v>
      </c>
      <c r="I256" s="76">
        <f t="shared" si="36"/>
        <v>0</v>
      </c>
    </row>
    <row r="257" spans="1:9" ht="15">
      <c r="A257" s="81">
        <f t="shared" si="37"/>
        <v>0</v>
      </c>
      <c r="B257" s="80"/>
      <c r="C257" s="79">
        <f t="shared" si="38"/>
        <v>0</v>
      </c>
      <c r="D257" s="77">
        <v>240</v>
      </c>
      <c r="E257" s="78" t="e">
        <f t="shared" si="39"/>
        <v>#DIV/0!</v>
      </c>
      <c r="F257" s="77" t="e">
        <f t="shared" si="40"/>
        <v>#DIV/0!</v>
      </c>
      <c r="G257" s="77" t="e">
        <f t="shared" si="41"/>
        <v>#DIV/0!</v>
      </c>
      <c r="H257" s="77">
        <f t="shared" si="35"/>
        <v>0</v>
      </c>
      <c r="I257" s="76">
        <f t="shared" si="36"/>
        <v>0</v>
      </c>
    </row>
    <row r="258" spans="1:9" ht="15">
      <c r="A258" s="81">
        <f t="shared" si="37"/>
        <v>0</v>
      </c>
      <c r="B258" s="80"/>
      <c r="C258" s="79">
        <f t="shared" si="38"/>
        <v>0</v>
      </c>
      <c r="D258" s="77">
        <v>241</v>
      </c>
      <c r="E258" s="78" t="e">
        <f t="shared" si="39"/>
        <v>#DIV/0!</v>
      </c>
      <c r="F258" s="77" t="e">
        <f t="shared" si="40"/>
        <v>#DIV/0!</v>
      </c>
      <c r="G258" s="77" t="e">
        <f t="shared" si="41"/>
        <v>#DIV/0!</v>
      </c>
      <c r="H258" s="77">
        <f t="shared" si="35"/>
        <v>0</v>
      </c>
      <c r="I258" s="76">
        <f t="shared" si="36"/>
        <v>0</v>
      </c>
    </row>
    <row r="259" spans="1:9" ht="15">
      <c r="A259" s="81">
        <f t="shared" si="37"/>
        <v>0</v>
      </c>
      <c r="B259" s="80"/>
      <c r="C259" s="79">
        <f t="shared" si="38"/>
        <v>0</v>
      </c>
      <c r="D259" s="77">
        <v>242</v>
      </c>
      <c r="E259" s="78" t="e">
        <f t="shared" si="39"/>
        <v>#DIV/0!</v>
      </c>
      <c r="F259" s="77" t="e">
        <f t="shared" si="40"/>
        <v>#DIV/0!</v>
      </c>
      <c r="G259" s="77" t="e">
        <f t="shared" si="41"/>
        <v>#DIV/0!</v>
      </c>
      <c r="H259" s="77">
        <f t="shared" si="35"/>
        <v>0</v>
      </c>
      <c r="I259" s="76">
        <f t="shared" si="36"/>
        <v>0</v>
      </c>
    </row>
    <row r="260" spans="1:9" ht="15">
      <c r="A260" s="81">
        <f t="shared" si="37"/>
        <v>0</v>
      </c>
      <c r="B260" s="80"/>
      <c r="C260" s="79">
        <f t="shared" si="38"/>
        <v>0</v>
      </c>
      <c r="D260" s="77">
        <v>243</v>
      </c>
      <c r="E260" s="78" t="e">
        <f t="shared" si="39"/>
        <v>#DIV/0!</v>
      </c>
      <c r="F260" s="77" t="e">
        <f t="shared" si="40"/>
        <v>#DIV/0!</v>
      </c>
      <c r="G260" s="77" t="e">
        <f t="shared" si="41"/>
        <v>#DIV/0!</v>
      </c>
      <c r="H260" s="77">
        <f t="shared" si="35"/>
        <v>0</v>
      </c>
      <c r="I260" s="76">
        <f t="shared" si="36"/>
        <v>0</v>
      </c>
    </row>
    <row r="261" spans="1:9" ht="15">
      <c r="A261" s="81">
        <f t="shared" si="37"/>
        <v>0</v>
      </c>
      <c r="B261" s="80"/>
      <c r="C261" s="79">
        <f t="shared" si="38"/>
        <v>0</v>
      </c>
      <c r="D261" s="77">
        <v>244</v>
      </c>
      <c r="E261" s="78" t="e">
        <f t="shared" si="39"/>
        <v>#DIV/0!</v>
      </c>
      <c r="F261" s="77" t="e">
        <f t="shared" si="40"/>
        <v>#DIV/0!</v>
      </c>
      <c r="G261" s="77" t="e">
        <f t="shared" si="41"/>
        <v>#DIV/0!</v>
      </c>
      <c r="H261" s="77">
        <f t="shared" si="35"/>
        <v>0</v>
      </c>
      <c r="I261" s="76">
        <f t="shared" si="36"/>
        <v>0</v>
      </c>
    </row>
    <row r="262" spans="1:9" ht="15">
      <c r="A262" s="81">
        <f t="shared" si="37"/>
        <v>0</v>
      </c>
      <c r="B262" s="80"/>
      <c r="C262" s="79">
        <f t="shared" si="38"/>
        <v>0</v>
      </c>
      <c r="D262" s="77">
        <v>245</v>
      </c>
      <c r="E262" s="78" t="e">
        <f t="shared" si="39"/>
        <v>#DIV/0!</v>
      </c>
      <c r="F262" s="77" t="e">
        <f t="shared" si="40"/>
        <v>#DIV/0!</v>
      </c>
      <c r="G262" s="77" t="e">
        <f t="shared" si="41"/>
        <v>#DIV/0!</v>
      </c>
      <c r="H262" s="77">
        <f t="shared" si="35"/>
        <v>0</v>
      </c>
      <c r="I262" s="76">
        <f t="shared" si="36"/>
        <v>0</v>
      </c>
    </row>
    <row r="263" spans="1:9" ht="15">
      <c r="A263" s="81">
        <f t="shared" si="37"/>
        <v>0</v>
      </c>
      <c r="B263" s="80"/>
      <c r="C263" s="79">
        <f t="shared" si="38"/>
        <v>0</v>
      </c>
      <c r="D263" s="77">
        <v>246</v>
      </c>
      <c r="E263" s="78" t="e">
        <f t="shared" si="39"/>
        <v>#DIV/0!</v>
      </c>
      <c r="F263" s="77" t="e">
        <f t="shared" si="40"/>
        <v>#DIV/0!</v>
      </c>
      <c r="G263" s="77" t="e">
        <f t="shared" si="41"/>
        <v>#DIV/0!</v>
      </c>
      <c r="H263" s="77">
        <f t="shared" si="35"/>
        <v>0</v>
      </c>
      <c r="I263" s="76">
        <f t="shared" si="36"/>
        <v>0</v>
      </c>
    </row>
    <row r="264" spans="1:9" ht="15">
      <c r="A264" s="81">
        <f t="shared" si="37"/>
        <v>0</v>
      </c>
      <c r="B264" s="80"/>
      <c r="C264" s="79">
        <f t="shared" si="38"/>
        <v>0</v>
      </c>
      <c r="D264" s="77">
        <v>247</v>
      </c>
      <c r="E264" s="78" t="e">
        <f t="shared" si="39"/>
        <v>#DIV/0!</v>
      </c>
      <c r="F264" s="77" t="e">
        <f t="shared" si="40"/>
        <v>#DIV/0!</v>
      </c>
      <c r="G264" s="77" t="e">
        <f t="shared" si="41"/>
        <v>#DIV/0!</v>
      </c>
      <c r="H264" s="77">
        <f t="shared" si="35"/>
        <v>0</v>
      </c>
      <c r="I264" s="76">
        <f t="shared" si="36"/>
        <v>0</v>
      </c>
    </row>
    <row r="265" spans="1:9" ht="15">
      <c r="A265" s="81">
        <f t="shared" si="37"/>
        <v>0</v>
      </c>
      <c r="B265" s="80"/>
      <c r="C265" s="79">
        <f t="shared" si="38"/>
        <v>0</v>
      </c>
      <c r="D265" s="77">
        <v>248</v>
      </c>
      <c r="E265" s="78" t="e">
        <f t="shared" si="39"/>
        <v>#DIV/0!</v>
      </c>
      <c r="F265" s="77" t="e">
        <f t="shared" si="40"/>
        <v>#DIV/0!</v>
      </c>
      <c r="G265" s="77" t="e">
        <f t="shared" si="41"/>
        <v>#DIV/0!</v>
      </c>
      <c r="H265" s="77">
        <f aca="true" t="shared" si="42" ref="H265:H328">IF(ISERR(+F265*A265/$B$11/100)=1,0,F265*A265/$B$11/100)</f>
        <v>0</v>
      </c>
      <c r="I265" s="76">
        <f aca="true" t="shared" si="43" ref="I265:I328">IF(ISERR(+G265-H265)=1,0,G265-H265)</f>
        <v>0</v>
      </c>
    </row>
    <row r="266" spans="1:9" ht="15">
      <c r="A266" s="81">
        <f aca="true" t="shared" si="44" ref="A266:A329">A265</f>
        <v>0</v>
      </c>
      <c r="B266" s="80"/>
      <c r="C266" s="79">
        <f aca="true" t="shared" si="45" ref="C266:C329">+C265</f>
        <v>0</v>
      </c>
      <c r="D266" s="77">
        <v>249</v>
      </c>
      <c r="E266" s="78" t="e">
        <f aca="true" t="shared" si="46" ref="E266:E329">(-LOG(1-((F266-B266)*A266/100/$B$11/G265))/(LOG(1+(A266/$B$11/100)))*(C266&lt;&gt;0))+(E265-1)*(C266=0)</f>
        <v>#DIV/0!</v>
      </c>
      <c r="F266" s="77" t="e">
        <f aca="true" t="shared" si="47" ref="F266:F329">(F265-I265-B265)*(E265&gt;1)</f>
        <v>#DIV/0!</v>
      </c>
      <c r="G266" s="77" t="e">
        <f aca="true" t="shared" si="48" ref="G266:G329">PMT(A266/100/$B$11,E266,-F266)*(C266=0)+G265*(C266&lt;&gt;0)</f>
        <v>#DIV/0!</v>
      </c>
      <c r="H266" s="77">
        <f t="shared" si="42"/>
        <v>0</v>
      </c>
      <c r="I266" s="76">
        <f t="shared" si="43"/>
        <v>0</v>
      </c>
    </row>
    <row r="267" spans="1:9" ht="15">
      <c r="A267" s="81">
        <f t="shared" si="44"/>
        <v>0</v>
      </c>
      <c r="B267" s="80"/>
      <c r="C267" s="79">
        <f t="shared" si="45"/>
        <v>0</v>
      </c>
      <c r="D267" s="77">
        <v>250</v>
      </c>
      <c r="E267" s="78" t="e">
        <f t="shared" si="46"/>
        <v>#DIV/0!</v>
      </c>
      <c r="F267" s="77" t="e">
        <f t="shared" si="47"/>
        <v>#DIV/0!</v>
      </c>
      <c r="G267" s="77" t="e">
        <f t="shared" si="48"/>
        <v>#DIV/0!</v>
      </c>
      <c r="H267" s="77">
        <f t="shared" si="42"/>
        <v>0</v>
      </c>
      <c r="I267" s="76">
        <f t="shared" si="43"/>
        <v>0</v>
      </c>
    </row>
    <row r="268" spans="1:9" ht="15">
      <c r="A268" s="81">
        <f t="shared" si="44"/>
        <v>0</v>
      </c>
      <c r="B268" s="80"/>
      <c r="C268" s="79">
        <f t="shared" si="45"/>
        <v>0</v>
      </c>
      <c r="D268" s="77">
        <v>251</v>
      </c>
      <c r="E268" s="78" t="e">
        <f t="shared" si="46"/>
        <v>#DIV/0!</v>
      </c>
      <c r="F268" s="77" t="e">
        <f t="shared" si="47"/>
        <v>#DIV/0!</v>
      </c>
      <c r="G268" s="77" t="e">
        <f t="shared" si="48"/>
        <v>#DIV/0!</v>
      </c>
      <c r="H268" s="77">
        <f t="shared" si="42"/>
        <v>0</v>
      </c>
      <c r="I268" s="76">
        <f t="shared" si="43"/>
        <v>0</v>
      </c>
    </row>
    <row r="269" spans="1:9" ht="15">
      <c r="A269" s="81">
        <f t="shared" si="44"/>
        <v>0</v>
      </c>
      <c r="B269" s="80"/>
      <c r="C269" s="79">
        <f t="shared" si="45"/>
        <v>0</v>
      </c>
      <c r="D269" s="77">
        <v>252</v>
      </c>
      <c r="E269" s="78" t="e">
        <f t="shared" si="46"/>
        <v>#DIV/0!</v>
      </c>
      <c r="F269" s="77" t="e">
        <f t="shared" si="47"/>
        <v>#DIV/0!</v>
      </c>
      <c r="G269" s="77" t="e">
        <f t="shared" si="48"/>
        <v>#DIV/0!</v>
      </c>
      <c r="H269" s="77">
        <f t="shared" si="42"/>
        <v>0</v>
      </c>
      <c r="I269" s="76">
        <f t="shared" si="43"/>
        <v>0</v>
      </c>
    </row>
    <row r="270" spans="1:9" ht="15">
      <c r="A270" s="81">
        <f t="shared" si="44"/>
        <v>0</v>
      </c>
      <c r="B270" s="80"/>
      <c r="C270" s="79">
        <f t="shared" si="45"/>
        <v>0</v>
      </c>
      <c r="D270" s="77">
        <v>253</v>
      </c>
      <c r="E270" s="78" t="e">
        <f t="shared" si="46"/>
        <v>#DIV/0!</v>
      </c>
      <c r="F270" s="77" t="e">
        <f t="shared" si="47"/>
        <v>#DIV/0!</v>
      </c>
      <c r="G270" s="77" t="e">
        <f t="shared" si="48"/>
        <v>#DIV/0!</v>
      </c>
      <c r="H270" s="77">
        <f t="shared" si="42"/>
        <v>0</v>
      </c>
      <c r="I270" s="76">
        <f t="shared" si="43"/>
        <v>0</v>
      </c>
    </row>
    <row r="271" spans="1:9" ht="15">
      <c r="A271" s="81">
        <f t="shared" si="44"/>
        <v>0</v>
      </c>
      <c r="B271" s="80"/>
      <c r="C271" s="79">
        <f t="shared" si="45"/>
        <v>0</v>
      </c>
      <c r="D271" s="77">
        <v>254</v>
      </c>
      <c r="E271" s="78" t="e">
        <f t="shared" si="46"/>
        <v>#DIV/0!</v>
      </c>
      <c r="F271" s="77" t="e">
        <f t="shared" si="47"/>
        <v>#DIV/0!</v>
      </c>
      <c r="G271" s="77" t="e">
        <f t="shared" si="48"/>
        <v>#DIV/0!</v>
      </c>
      <c r="H271" s="77">
        <f t="shared" si="42"/>
        <v>0</v>
      </c>
      <c r="I271" s="76">
        <f t="shared" si="43"/>
        <v>0</v>
      </c>
    </row>
    <row r="272" spans="1:9" ht="15">
      <c r="A272" s="81">
        <f t="shared" si="44"/>
        <v>0</v>
      </c>
      <c r="B272" s="80"/>
      <c r="C272" s="79">
        <f t="shared" si="45"/>
        <v>0</v>
      </c>
      <c r="D272" s="77">
        <v>255</v>
      </c>
      <c r="E272" s="78" t="e">
        <f t="shared" si="46"/>
        <v>#DIV/0!</v>
      </c>
      <c r="F272" s="77" t="e">
        <f t="shared" si="47"/>
        <v>#DIV/0!</v>
      </c>
      <c r="G272" s="77" t="e">
        <f t="shared" si="48"/>
        <v>#DIV/0!</v>
      </c>
      <c r="H272" s="77">
        <f t="shared" si="42"/>
        <v>0</v>
      </c>
      <c r="I272" s="76">
        <f t="shared" si="43"/>
        <v>0</v>
      </c>
    </row>
    <row r="273" spans="1:9" ht="15">
      <c r="A273" s="81">
        <f t="shared" si="44"/>
        <v>0</v>
      </c>
      <c r="B273" s="80"/>
      <c r="C273" s="79">
        <f t="shared" si="45"/>
        <v>0</v>
      </c>
      <c r="D273" s="77">
        <v>256</v>
      </c>
      <c r="E273" s="78" t="e">
        <f t="shared" si="46"/>
        <v>#DIV/0!</v>
      </c>
      <c r="F273" s="77" t="e">
        <f t="shared" si="47"/>
        <v>#DIV/0!</v>
      </c>
      <c r="G273" s="77" t="e">
        <f t="shared" si="48"/>
        <v>#DIV/0!</v>
      </c>
      <c r="H273" s="77">
        <f t="shared" si="42"/>
        <v>0</v>
      </c>
      <c r="I273" s="76">
        <f t="shared" si="43"/>
        <v>0</v>
      </c>
    </row>
    <row r="274" spans="1:9" ht="15">
      <c r="A274" s="81">
        <f t="shared" si="44"/>
        <v>0</v>
      </c>
      <c r="B274" s="80"/>
      <c r="C274" s="79">
        <f t="shared" si="45"/>
        <v>0</v>
      </c>
      <c r="D274" s="77">
        <v>257</v>
      </c>
      <c r="E274" s="78" t="e">
        <f t="shared" si="46"/>
        <v>#DIV/0!</v>
      </c>
      <c r="F274" s="77" t="e">
        <f t="shared" si="47"/>
        <v>#DIV/0!</v>
      </c>
      <c r="G274" s="77" t="e">
        <f t="shared" si="48"/>
        <v>#DIV/0!</v>
      </c>
      <c r="H274" s="77">
        <f t="shared" si="42"/>
        <v>0</v>
      </c>
      <c r="I274" s="76">
        <f t="shared" si="43"/>
        <v>0</v>
      </c>
    </row>
    <row r="275" spans="1:9" ht="15">
      <c r="A275" s="81">
        <f t="shared" si="44"/>
        <v>0</v>
      </c>
      <c r="B275" s="80"/>
      <c r="C275" s="79">
        <f t="shared" si="45"/>
        <v>0</v>
      </c>
      <c r="D275" s="77">
        <v>258</v>
      </c>
      <c r="E275" s="78" t="e">
        <f t="shared" si="46"/>
        <v>#DIV/0!</v>
      </c>
      <c r="F275" s="77" t="e">
        <f t="shared" si="47"/>
        <v>#DIV/0!</v>
      </c>
      <c r="G275" s="77" t="e">
        <f t="shared" si="48"/>
        <v>#DIV/0!</v>
      </c>
      <c r="H275" s="77">
        <f t="shared" si="42"/>
        <v>0</v>
      </c>
      <c r="I275" s="76">
        <f t="shared" si="43"/>
        <v>0</v>
      </c>
    </row>
    <row r="276" spans="1:9" ht="15">
      <c r="A276" s="81">
        <f t="shared" si="44"/>
        <v>0</v>
      </c>
      <c r="B276" s="80"/>
      <c r="C276" s="79">
        <f t="shared" si="45"/>
        <v>0</v>
      </c>
      <c r="D276" s="77">
        <v>259</v>
      </c>
      <c r="E276" s="78" t="e">
        <f t="shared" si="46"/>
        <v>#DIV/0!</v>
      </c>
      <c r="F276" s="77" t="e">
        <f t="shared" si="47"/>
        <v>#DIV/0!</v>
      </c>
      <c r="G276" s="77" t="e">
        <f t="shared" si="48"/>
        <v>#DIV/0!</v>
      </c>
      <c r="H276" s="77">
        <f t="shared" si="42"/>
        <v>0</v>
      </c>
      <c r="I276" s="76">
        <f t="shared" si="43"/>
        <v>0</v>
      </c>
    </row>
    <row r="277" spans="1:9" ht="15">
      <c r="A277" s="81">
        <f t="shared" si="44"/>
        <v>0</v>
      </c>
      <c r="B277" s="80"/>
      <c r="C277" s="79">
        <f t="shared" si="45"/>
        <v>0</v>
      </c>
      <c r="D277" s="77">
        <v>260</v>
      </c>
      <c r="E277" s="78" t="e">
        <f t="shared" si="46"/>
        <v>#DIV/0!</v>
      </c>
      <c r="F277" s="77" t="e">
        <f t="shared" si="47"/>
        <v>#DIV/0!</v>
      </c>
      <c r="G277" s="77" t="e">
        <f t="shared" si="48"/>
        <v>#DIV/0!</v>
      </c>
      <c r="H277" s="77">
        <f t="shared" si="42"/>
        <v>0</v>
      </c>
      <c r="I277" s="76">
        <f t="shared" si="43"/>
        <v>0</v>
      </c>
    </row>
    <row r="278" spans="1:9" ht="15">
      <c r="A278" s="81">
        <f t="shared" si="44"/>
        <v>0</v>
      </c>
      <c r="B278" s="80"/>
      <c r="C278" s="79">
        <f t="shared" si="45"/>
        <v>0</v>
      </c>
      <c r="D278" s="77">
        <v>261</v>
      </c>
      <c r="E278" s="78" t="e">
        <f t="shared" si="46"/>
        <v>#DIV/0!</v>
      </c>
      <c r="F278" s="77" t="e">
        <f t="shared" si="47"/>
        <v>#DIV/0!</v>
      </c>
      <c r="G278" s="77" t="e">
        <f t="shared" si="48"/>
        <v>#DIV/0!</v>
      </c>
      <c r="H278" s="77">
        <f t="shared" si="42"/>
        <v>0</v>
      </c>
      <c r="I278" s="76">
        <f t="shared" si="43"/>
        <v>0</v>
      </c>
    </row>
    <row r="279" spans="1:9" ht="15">
      <c r="A279" s="81">
        <f t="shared" si="44"/>
        <v>0</v>
      </c>
      <c r="B279" s="80"/>
      <c r="C279" s="79">
        <f t="shared" si="45"/>
        <v>0</v>
      </c>
      <c r="D279" s="77">
        <v>262</v>
      </c>
      <c r="E279" s="78" t="e">
        <f t="shared" si="46"/>
        <v>#DIV/0!</v>
      </c>
      <c r="F279" s="77" t="e">
        <f t="shared" si="47"/>
        <v>#DIV/0!</v>
      </c>
      <c r="G279" s="77" t="e">
        <f t="shared" si="48"/>
        <v>#DIV/0!</v>
      </c>
      <c r="H279" s="77">
        <f t="shared" si="42"/>
        <v>0</v>
      </c>
      <c r="I279" s="76">
        <f t="shared" si="43"/>
        <v>0</v>
      </c>
    </row>
    <row r="280" spans="1:9" ht="15">
      <c r="A280" s="81">
        <f t="shared" si="44"/>
        <v>0</v>
      </c>
      <c r="B280" s="80"/>
      <c r="C280" s="79">
        <f t="shared" si="45"/>
        <v>0</v>
      </c>
      <c r="D280" s="77">
        <v>263</v>
      </c>
      <c r="E280" s="78" t="e">
        <f t="shared" si="46"/>
        <v>#DIV/0!</v>
      </c>
      <c r="F280" s="77" t="e">
        <f t="shared" si="47"/>
        <v>#DIV/0!</v>
      </c>
      <c r="G280" s="77" t="e">
        <f t="shared" si="48"/>
        <v>#DIV/0!</v>
      </c>
      <c r="H280" s="77">
        <f t="shared" si="42"/>
        <v>0</v>
      </c>
      <c r="I280" s="76">
        <f t="shared" si="43"/>
        <v>0</v>
      </c>
    </row>
    <row r="281" spans="1:9" ht="15">
      <c r="A281" s="81">
        <f t="shared" si="44"/>
        <v>0</v>
      </c>
      <c r="B281" s="80"/>
      <c r="C281" s="79">
        <f t="shared" si="45"/>
        <v>0</v>
      </c>
      <c r="D281" s="77">
        <v>264</v>
      </c>
      <c r="E281" s="78" t="e">
        <f t="shared" si="46"/>
        <v>#DIV/0!</v>
      </c>
      <c r="F281" s="77" t="e">
        <f t="shared" si="47"/>
        <v>#DIV/0!</v>
      </c>
      <c r="G281" s="77" t="e">
        <f t="shared" si="48"/>
        <v>#DIV/0!</v>
      </c>
      <c r="H281" s="77">
        <f t="shared" si="42"/>
        <v>0</v>
      </c>
      <c r="I281" s="76">
        <f t="shared" si="43"/>
        <v>0</v>
      </c>
    </row>
    <row r="282" spans="1:9" ht="15">
      <c r="A282" s="81">
        <f t="shared" si="44"/>
        <v>0</v>
      </c>
      <c r="B282" s="80"/>
      <c r="C282" s="79">
        <f t="shared" si="45"/>
        <v>0</v>
      </c>
      <c r="D282" s="77">
        <v>265</v>
      </c>
      <c r="E282" s="78" t="e">
        <f t="shared" si="46"/>
        <v>#DIV/0!</v>
      </c>
      <c r="F282" s="77" t="e">
        <f t="shared" si="47"/>
        <v>#DIV/0!</v>
      </c>
      <c r="G282" s="77" t="e">
        <f t="shared" si="48"/>
        <v>#DIV/0!</v>
      </c>
      <c r="H282" s="77">
        <f t="shared" si="42"/>
        <v>0</v>
      </c>
      <c r="I282" s="76">
        <f t="shared" si="43"/>
        <v>0</v>
      </c>
    </row>
    <row r="283" spans="1:9" ht="15">
      <c r="A283" s="81">
        <f t="shared" si="44"/>
        <v>0</v>
      </c>
      <c r="B283" s="80"/>
      <c r="C283" s="79">
        <f t="shared" si="45"/>
        <v>0</v>
      </c>
      <c r="D283" s="77">
        <v>266</v>
      </c>
      <c r="E283" s="78" t="e">
        <f t="shared" si="46"/>
        <v>#DIV/0!</v>
      </c>
      <c r="F283" s="77" t="e">
        <f t="shared" si="47"/>
        <v>#DIV/0!</v>
      </c>
      <c r="G283" s="77" t="e">
        <f t="shared" si="48"/>
        <v>#DIV/0!</v>
      </c>
      <c r="H283" s="77">
        <f t="shared" si="42"/>
        <v>0</v>
      </c>
      <c r="I283" s="76">
        <f t="shared" si="43"/>
        <v>0</v>
      </c>
    </row>
    <row r="284" spans="1:9" ht="15">
      <c r="A284" s="81">
        <f t="shared" si="44"/>
        <v>0</v>
      </c>
      <c r="B284" s="80"/>
      <c r="C284" s="79">
        <f t="shared" si="45"/>
        <v>0</v>
      </c>
      <c r="D284" s="77">
        <v>267</v>
      </c>
      <c r="E284" s="78" t="e">
        <f t="shared" si="46"/>
        <v>#DIV/0!</v>
      </c>
      <c r="F284" s="77" t="e">
        <f t="shared" si="47"/>
        <v>#DIV/0!</v>
      </c>
      <c r="G284" s="77" t="e">
        <f t="shared" si="48"/>
        <v>#DIV/0!</v>
      </c>
      <c r="H284" s="77">
        <f t="shared" si="42"/>
        <v>0</v>
      </c>
      <c r="I284" s="76">
        <f t="shared" si="43"/>
        <v>0</v>
      </c>
    </row>
    <row r="285" spans="1:9" ht="15">
      <c r="A285" s="81">
        <f t="shared" si="44"/>
        <v>0</v>
      </c>
      <c r="B285" s="80"/>
      <c r="C285" s="79">
        <f t="shared" si="45"/>
        <v>0</v>
      </c>
      <c r="D285" s="77">
        <v>268</v>
      </c>
      <c r="E285" s="78" t="e">
        <f t="shared" si="46"/>
        <v>#DIV/0!</v>
      </c>
      <c r="F285" s="77" t="e">
        <f t="shared" si="47"/>
        <v>#DIV/0!</v>
      </c>
      <c r="G285" s="77" t="e">
        <f t="shared" si="48"/>
        <v>#DIV/0!</v>
      </c>
      <c r="H285" s="77">
        <f t="shared" si="42"/>
        <v>0</v>
      </c>
      <c r="I285" s="76">
        <f t="shared" si="43"/>
        <v>0</v>
      </c>
    </row>
    <row r="286" spans="1:9" ht="15">
      <c r="A286" s="81">
        <f t="shared" si="44"/>
        <v>0</v>
      </c>
      <c r="B286" s="80"/>
      <c r="C286" s="79">
        <f t="shared" si="45"/>
        <v>0</v>
      </c>
      <c r="D286" s="77">
        <v>269</v>
      </c>
      <c r="E286" s="78" t="e">
        <f t="shared" si="46"/>
        <v>#DIV/0!</v>
      </c>
      <c r="F286" s="77" t="e">
        <f t="shared" si="47"/>
        <v>#DIV/0!</v>
      </c>
      <c r="G286" s="77" t="e">
        <f t="shared" si="48"/>
        <v>#DIV/0!</v>
      </c>
      <c r="H286" s="77">
        <f t="shared" si="42"/>
        <v>0</v>
      </c>
      <c r="I286" s="76">
        <f t="shared" si="43"/>
        <v>0</v>
      </c>
    </row>
    <row r="287" spans="1:9" ht="15">
      <c r="A287" s="81">
        <f t="shared" si="44"/>
        <v>0</v>
      </c>
      <c r="B287" s="80"/>
      <c r="C287" s="79">
        <f t="shared" si="45"/>
        <v>0</v>
      </c>
      <c r="D287" s="77">
        <v>270</v>
      </c>
      <c r="E287" s="78" t="e">
        <f t="shared" si="46"/>
        <v>#DIV/0!</v>
      </c>
      <c r="F287" s="77" t="e">
        <f t="shared" si="47"/>
        <v>#DIV/0!</v>
      </c>
      <c r="G287" s="77" t="e">
        <f t="shared" si="48"/>
        <v>#DIV/0!</v>
      </c>
      <c r="H287" s="77">
        <f t="shared" si="42"/>
        <v>0</v>
      </c>
      <c r="I287" s="76">
        <f t="shared" si="43"/>
        <v>0</v>
      </c>
    </row>
    <row r="288" spans="1:9" ht="15">
      <c r="A288" s="81">
        <f t="shared" si="44"/>
        <v>0</v>
      </c>
      <c r="B288" s="80"/>
      <c r="C288" s="79">
        <f t="shared" si="45"/>
        <v>0</v>
      </c>
      <c r="D288" s="77">
        <v>271</v>
      </c>
      <c r="E288" s="78" t="e">
        <f t="shared" si="46"/>
        <v>#DIV/0!</v>
      </c>
      <c r="F288" s="77" t="e">
        <f t="shared" si="47"/>
        <v>#DIV/0!</v>
      </c>
      <c r="G288" s="77" t="e">
        <f t="shared" si="48"/>
        <v>#DIV/0!</v>
      </c>
      <c r="H288" s="77">
        <f t="shared" si="42"/>
        <v>0</v>
      </c>
      <c r="I288" s="76">
        <f t="shared" si="43"/>
        <v>0</v>
      </c>
    </row>
    <row r="289" spans="1:9" ht="15">
      <c r="A289" s="81">
        <f t="shared" si="44"/>
        <v>0</v>
      </c>
      <c r="B289" s="80"/>
      <c r="C289" s="79">
        <f t="shared" si="45"/>
        <v>0</v>
      </c>
      <c r="D289" s="77">
        <v>272</v>
      </c>
      <c r="E289" s="78" t="e">
        <f t="shared" si="46"/>
        <v>#DIV/0!</v>
      </c>
      <c r="F289" s="77" t="e">
        <f t="shared" si="47"/>
        <v>#DIV/0!</v>
      </c>
      <c r="G289" s="77" t="e">
        <f t="shared" si="48"/>
        <v>#DIV/0!</v>
      </c>
      <c r="H289" s="77">
        <f t="shared" si="42"/>
        <v>0</v>
      </c>
      <c r="I289" s="76">
        <f t="shared" si="43"/>
        <v>0</v>
      </c>
    </row>
    <row r="290" spans="1:9" ht="15">
      <c r="A290" s="81">
        <f t="shared" si="44"/>
        <v>0</v>
      </c>
      <c r="B290" s="80"/>
      <c r="C290" s="79">
        <f t="shared" si="45"/>
        <v>0</v>
      </c>
      <c r="D290" s="77">
        <v>273</v>
      </c>
      <c r="E290" s="78" t="e">
        <f t="shared" si="46"/>
        <v>#DIV/0!</v>
      </c>
      <c r="F290" s="77" t="e">
        <f t="shared" si="47"/>
        <v>#DIV/0!</v>
      </c>
      <c r="G290" s="77" t="e">
        <f t="shared" si="48"/>
        <v>#DIV/0!</v>
      </c>
      <c r="H290" s="77">
        <f t="shared" si="42"/>
        <v>0</v>
      </c>
      <c r="I290" s="76">
        <f t="shared" si="43"/>
        <v>0</v>
      </c>
    </row>
    <row r="291" spans="1:9" ht="15">
      <c r="A291" s="81">
        <f t="shared" si="44"/>
        <v>0</v>
      </c>
      <c r="B291" s="80"/>
      <c r="C291" s="79">
        <f t="shared" si="45"/>
        <v>0</v>
      </c>
      <c r="D291" s="77">
        <v>274</v>
      </c>
      <c r="E291" s="78" t="e">
        <f t="shared" si="46"/>
        <v>#DIV/0!</v>
      </c>
      <c r="F291" s="77" t="e">
        <f t="shared" si="47"/>
        <v>#DIV/0!</v>
      </c>
      <c r="G291" s="77" t="e">
        <f t="shared" si="48"/>
        <v>#DIV/0!</v>
      </c>
      <c r="H291" s="77">
        <f t="shared" si="42"/>
        <v>0</v>
      </c>
      <c r="I291" s="76">
        <f t="shared" si="43"/>
        <v>0</v>
      </c>
    </row>
    <row r="292" spans="1:9" ht="15">
      <c r="A292" s="81">
        <f t="shared" si="44"/>
        <v>0</v>
      </c>
      <c r="B292" s="80"/>
      <c r="C292" s="79">
        <f t="shared" si="45"/>
        <v>0</v>
      </c>
      <c r="D292" s="77">
        <v>275</v>
      </c>
      <c r="E292" s="78" t="e">
        <f t="shared" si="46"/>
        <v>#DIV/0!</v>
      </c>
      <c r="F292" s="77" t="e">
        <f t="shared" si="47"/>
        <v>#DIV/0!</v>
      </c>
      <c r="G292" s="77" t="e">
        <f t="shared" si="48"/>
        <v>#DIV/0!</v>
      </c>
      <c r="H292" s="77">
        <f t="shared" si="42"/>
        <v>0</v>
      </c>
      <c r="I292" s="76">
        <f t="shared" si="43"/>
        <v>0</v>
      </c>
    </row>
    <row r="293" spans="1:9" ht="15">
      <c r="A293" s="81">
        <f t="shared" si="44"/>
        <v>0</v>
      </c>
      <c r="B293" s="80"/>
      <c r="C293" s="79">
        <f t="shared" si="45"/>
        <v>0</v>
      </c>
      <c r="D293" s="77">
        <v>276</v>
      </c>
      <c r="E293" s="78" t="e">
        <f t="shared" si="46"/>
        <v>#DIV/0!</v>
      </c>
      <c r="F293" s="77" t="e">
        <f t="shared" si="47"/>
        <v>#DIV/0!</v>
      </c>
      <c r="G293" s="77" t="e">
        <f t="shared" si="48"/>
        <v>#DIV/0!</v>
      </c>
      <c r="H293" s="77">
        <f t="shared" si="42"/>
        <v>0</v>
      </c>
      <c r="I293" s="76">
        <f t="shared" si="43"/>
        <v>0</v>
      </c>
    </row>
    <row r="294" spans="1:9" ht="15">
      <c r="A294" s="81">
        <f t="shared" si="44"/>
        <v>0</v>
      </c>
      <c r="B294" s="80"/>
      <c r="C294" s="79">
        <f t="shared" si="45"/>
        <v>0</v>
      </c>
      <c r="D294" s="77">
        <v>277</v>
      </c>
      <c r="E294" s="78" t="e">
        <f t="shared" si="46"/>
        <v>#DIV/0!</v>
      </c>
      <c r="F294" s="77" t="e">
        <f t="shared" si="47"/>
        <v>#DIV/0!</v>
      </c>
      <c r="G294" s="77" t="e">
        <f t="shared" si="48"/>
        <v>#DIV/0!</v>
      </c>
      <c r="H294" s="77">
        <f t="shared" si="42"/>
        <v>0</v>
      </c>
      <c r="I294" s="76">
        <f t="shared" si="43"/>
        <v>0</v>
      </c>
    </row>
    <row r="295" spans="1:9" ht="15">
      <c r="A295" s="81">
        <f t="shared" si="44"/>
        <v>0</v>
      </c>
      <c r="B295" s="80"/>
      <c r="C295" s="79">
        <f t="shared" si="45"/>
        <v>0</v>
      </c>
      <c r="D295" s="77">
        <v>278</v>
      </c>
      <c r="E295" s="78" t="e">
        <f t="shared" si="46"/>
        <v>#DIV/0!</v>
      </c>
      <c r="F295" s="77" t="e">
        <f t="shared" si="47"/>
        <v>#DIV/0!</v>
      </c>
      <c r="G295" s="77" t="e">
        <f t="shared" si="48"/>
        <v>#DIV/0!</v>
      </c>
      <c r="H295" s="77">
        <f t="shared" si="42"/>
        <v>0</v>
      </c>
      <c r="I295" s="76">
        <f t="shared" si="43"/>
        <v>0</v>
      </c>
    </row>
    <row r="296" spans="1:9" ht="15">
      <c r="A296" s="81">
        <f t="shared" si="44"/>
        <v>0</v>
      </c>
      <c r="B296" s="80"/>
      <c r="C296" s="79">
        <f t="shared" si="45"/>
        <v>0</v>
      </c>
      <c r="D296" s="77">
        <v>279</v>
      </c>
      <c r="E296" s="78" t="e">
        <f t="shared" si="46"/>
        <v>#DIV/0!</v>
      </c>
      <c r="F296" s="77" t="e">
        <f t="shared" si="47"/>
        <v>#DIV/0!</v>
      </c>
      <c r="G296" s="77" t="e">
        <f t="shared" si="48"/>
        <v>#DIV/0!</v>
      </c>
      <c r="H296" s="77">
        <f t="shared" si="42"/>
        <v>0</v>
      </c>
      <c r="I296" s="76">
        <f t="shared" si="43"/>
        <v>0</v>
      </c>
    </row>
    <row r="297" spans="1:9" ht="15">
      <c r="A297" s="81">
        <f t="shared" si="44"/>
        <v>0</v>
      </c>
      <c r="B297" s="80"/>
      <c r="C297" s="79">
        <f t="shared" si="45"/>
        <v>0</v>
      </c>
      <c r="D297" s="77">
        <v>280</v>
      </c>
      <c r="E297" s="78" t="e">
        <f t="shared" si="46"/>
        <v>#DIV/0!</v>
      </c>
      <c r="F297" s="77" t="e">
        <f t="shared" si="47"/>
        <v>#DIV/0!</v>
      </c>
      <c r="G297" s="77" t="e">
        <f t="shared" si="48"/>
        <v>#DIV/0!</v>
      </c>
      <c r="H297" s="77">
        <f t="shared" si="42"/>
        <v>0</v>
      </c>
      <c r="I297" s="76">
        <f t="shared" si="43"/>
        <v>0</v>
      </c>
    </row>
    <row r="298" spans="1:9" ht="15">
      <c r="A298" s="81">
        <f t="shared" si="44"/>
        <v>0</v>
      </c>
      <c r="B298" s="80"/>
      <c r="C298" s="79">
        <f t="shared" si="45"/>
        <v>0</v>
      </c>
      <c r="D298" s="77">
        <v>281</v>
      </c>
      <c r="E298" s="78" t="e">
        <f t="shared" si="46"/>
        <v>#DIV/0!</v>
      </c>
      <c r="F298" s="77" t="e">
        <f t="shared" si="47"/>
        <v>#DIV/0!</v>
      </c>
      <c r="G298" s="77" t="e">
        <f t="shared" si="48"/>
        <v>#DIV/0!</v>
      </c>
      <c r="H298" s="77">
        <f t="shared" si="42"/>
        <v>0</v>
      </c>
      <c r="I298" s="76">
        <f t="shared" si="43"/>
        <v>0</v>
      </c>
    </row>
    <row r="299" spans="1:9" ht="15">
      <c r="A299" s="81">
        <f t="shared" si="44"/>
        <v>0</v>
      </c>
      <c r="B299" s="80"/>
      <c r="C299" s="79">
        <f t="shared" si="45"/>
        <v>0</v>
      </c>
      <c r="D299" s="77">
        <v>282</v>
      </c>
      <c r="E299" s="78" t="e">
        <f t="shared" si="46"/>
        <v>#DIV/0!</v>
      </c>
      <c r="F299" s="77" t="e">
        <f t="shared" si="47"/>
        <v>#DIV/0!</v>
      </c>
      <c r="G299" s="77" t="e">
        <f t="shared" si="48"/>
        <v>#DIV/0!</v>
      </c>
      <c r="H299" s="77">
        <f t="shared" si="42"/>
        <v>0</v>
      </c>
      <c r="I299" s="76">
        <f t="shared" si="43"/>
        <v>0</v>
      </c>
    </row>
    <row r="300" spans="1:9" ht="15">
      <c r="A300" s="81">
        <f t="shared" si="44"/>
        <v>0</v>
      </c>
      <c r="B300" s="80"/>
      <c r="C300" s="79">
        <f t="shared" si="45"/>
        <v>0</v>
      </c>
      <c r="D300" s="77">
        <v>283</v>
      </c>
      <c r="E300" s="78" t="e">
        <f t="shared" si="46"/>
        <v>#DIV/0!</v>
      </c>
      <c r="F300" s="77" t="e">
        <f t="shared" si="47"/>
        <v>#DIV/0!</v>
      </c>
      <c r="G300" s="77" t="e">
        <f t="shared" si="48"/>
        <v>#DIV/0!</v>
      </c>
      <c r="H300" s="77">
        <f t="shared" si="42"/>
        <v>0</v>
      </c>
      <c r="I300" s="76">
        <f t="shared" si="43"/>
        <v>0</v>
      </c>
    </row>
    <row r="301" spans="1:9" ht="15">
      <c r="A301" s="81">
        <f t="shared" si="44"/>
        <v>0</v>
      </c>
      <c r="B301" s="80"/>
      <c r="C301" s="79">
        <f t="shared" si="45"/>
        <v>0</v>
      </c>
      <c r="D301" s="77">
        <v>284</v>
      </c>
      <c r="E301" s="78" t="e">
        <f t="shared" si="46"/>
        <v>#DIV/0!</v>
      </c>
      <c r="F301" s="77" t="e">
        <f t="shared" si="47"/>
        <v>#DIV/0!</v>
      </c>
      <c r="G301" s="77" t="e">
        <f t="shared" si="48"/>
        <v>#DIV/0!</v>
      </c>
      <c r="H301" s="77">
        <f t="shared" si="42"/>
        <v>0</v>
      </c>
      <c r="I301" s="76">
        <f t="shared" si="43"/>
        <v>0</v>
      </c>
    </row>
    <row r="302" spans="1:9" ht="15">
      <c r="A302" s="81">
        <f t="shared" si="44"/>
        <v>0</v>
      </c>
      <c r="B302" s="80"/>
      <c r="C302" s="79">
        <f t="shared" si="45"/>
        <v>0</v>
      </c>
      <c r="D302" s="77">
        <v>285</v>
      </c>
      <c r="E302" s="78" t="e">
        <f t="shared" si="46"/>
        <v>#DIV/0!</v>
      </c>
      <c r="F302" s="77" t="e">
        <f t="shared" si="47"/>
        <v>#DIV/0!</v>
      </c>
      <c r="G302" s="77" t="e">
        <f t="shared" si="48"/>
        <v>#DIV/0!</v>
      </c>
      <c r="H302" s="77">
        <f t="shared" si="42"/>
        <v>0</v>
      </c>
      <c r="I302" s="76">
        <f t="shared" si="43"/>
        <v>0</v>
      </c>
    </row>
    <row r="303" spans="1:9" ht="15">
      <c r="A303" s="81">
        <f t="shared" si="44"/>
        <v>0</v>
      </c>
      <c r="B303" s="80"/>
      <c r="C303" s="79">
        <f t="shared" si="45"/>
        <v>0</v>
      </c>
      <c r="D303" s="77">
        <v>286</v>
      </c>
      <c r="E303" s="78" t="e">
        <f t="shared" si="46"/>
        <v>#DIV/0!</v>
      </c>
      <c r="F303" s="77" t="e">
        <f t="shared" si="47"/>
        <v>#DIV/0!</v>
      </c>
      <c r="G303" s="77" t="e">
        <f t="shared" si="48"/>
        <v>#DIV/0!</v>
      </c>
      <c r="H303" s="77">
        <f t="shared" si="42"/>
        <v>0</v>
      </c>
      <c r="I303" s="76">
        <f t="shared" si="43"/>
        <v>0</v>
      </c>
    </row>
    <row r="304" spans="1:9" ht="15">
      <c r="A304" s="81">
        <f t="shared" si="44"/>
        <v>0</v>
      </c>
      <c r="B304" s="80"/>
      <c r="C304" s="79">
        <f t="shared" si="45"/>
        <v>0</v>
      </c>
      <c r="D304" s="77">
        <v>287</v>
      </c>
      <c r="E304" s="78" t="e">
        <f t="shared" si="46"/>
        <v>#DIV/0!</v>
      </c>
      <c r="F304" s="77" t="e">
        <f t="shared" si="47"/>
        <v>#DIV/0!</v>
      </c>
      <c r="G304" s="77" t="e">
        <f t="shared" si="48"/>
        <v>#DIV/0!</v>
      </c>
      <c r="H304" s="77">
        <f t="shared" si="42"/>
        <v>0</v>
      </c>
      <c r="I304" s="76">
        <f t="shared" si="43"/>
        <v>0</v>
      </c>
    </row>
    <row r="305" spans="1:9" ht="15">
      <c r="A305" s="81">
        <f t="shared" si="44"/>
        <v>0</v>
      </c>
      <c r="B305" s="80"/>
      <c r="C305" s="79">
        <f t="shared" si="45"/>
        <v>0</v>
      </c>
      <c r="D305" s="77">
        <v>288</v>
      </c>
      <c r="E305" s="78" t="e">
        <f t="shared" si="46"/>
        <v>#DIV/0!</v>
      </c>
      <c r="F305" s="77" t="e">
        <f t="shared" si="47"/>
        <v>#DIV/0!</v>
      </c>
      <c r="G305" s="77" t="e">
        <f t="shared" si="48"/>
        <v>#DIV/0!</v>
      </c>
      <c r="H305" s="77">
        <f t="shared" si="42"/>
        <v>0</v>
      </c>
      <c r="I305" s="76">
        <f t="shared" si="43"/>
        <v>0</v>
      </c>
    </row>
    <row r="306" spans="1:9" ht="15">
      <c r="A306" s="81">
        <f t="shared" si="44"/>
        <v>0</v>
      </c>
      <c r="B306" s="80"/>
      <c r="C306" s="79">
        <f t="shared" si="45"/>
        <v>0</v>
      </c>
      <c r="D306" s="77">
        <v>289</v>
      </c>
      <c r="E306" s="78" t="e">
        <f t="shared" si="46"/>
        <v>#DIV/0!</v>
      </c>
      <c r="F306" s="77" t="e">
        <f t="shared" si="47"/>
        <v>#DIV/0!</v>
      </c>
      <c r="G306" s="77" t="e">
        <f t="shared" si="48"/>
        <v>#DIV/0!</v>
      </c>
      <c r="H306" s="77">
        <f t="shared" si="42"/>
        <v>0</v>
      </c>
      <c r="I306" s="76">
        <f t="shared" si="43"/>
        <v>0</v>
      </c>
    </row>
    <row r="307" spans="1:9" ht="15">
      <c r="A307" s="81">
        <f t="shared" si="44"/>
        <v>0</v>
      </c>
      <c r="B307" s="80"/>
      <c r="C307" s="79">
        <f t="shared" si="45"/>
        <v>0</v>
      </c>
      <c r="D307" s="77">
        <v>290</v>
      </c>
      <c r="E307" s="78" t="e">
        <f t="shared" si="46"/>
        <v>#DIV/0!</v>
      </c>
      <c r="F307" s="77" t="e">
        <f t="shared" si="47"/>
        <v>#DIV/0!</v>
      </c>
      <c r="G307" s="77" t="e">
        <f t="shared" si="48"/>
        <v>#DIV/0!</v>
      </c>
      <c r="H307" s="77">
        <f t="shared" si="42"/>
        <v>0</v>
      </c>
      <c r="I307" s="76">
        <f t="shared" si="43"/>
        <v>0</v>
      </c>
    </row>
    <row r="308" spans="1:9" ht="15">
      <c r="A308" s="81">
        <f t="shared" si="44"/>
        <v>0</v>
      </c>
      <c r="B308" s="80"/>
      <c r="C308" s="79">
        <f t="shared" si="45"/>
        <v>0</v>
      </c>
      <c r="D308" s="77">
        <v>291</v>
      </c>
      <c r="E308" s="78" t="e">
        <f t="shared" si="46"/>
        <v>#DIV/0!</v>
      </c>
      <c r="F308" s="77" t="e">
        <f t="shared" si="47"/>
        <v>#DIV/0!</v>
      </c>
      <c r="G308" s="77" t="e">
        <f t="shared" si="48"/>
        <v>#DIV/0!</v>
      </c>
      <c r="H308" s="77">
        <f t="shared" si="42"/>
        <v>0</v>
      </c>
      <c r="I308" s="76">
        <f t="shared" si="43"/>
        <v>0</v>
      </c>
    </row>
    <row r="309" spans="1:9" ht="15">
      <c r="A309" s="81">
        <f t="shared" si="44"/>
        <v>0</v>
      </c>
      <c r="B309" s="80"/>
      <c r="C309" s="79">
        <f t="shared" si="45"/>
        <v>0</v>
      </c>
      <c r="D309" s="77">
        <v>292</v>
      </c>
      <c r="E309" s="78" t="e">
        <f t="shared" si="46"/>
        <v>#DIV/0!</v>
      </c>
      <c r="F309" s="77" t="e">
        <f t="shared" si="47"/>
        <v>#DIV/0!</v>
      </c>
      <c r="G309" s="77" t="e">
        <f t="shared" si="48"/>
        <v>#DIV/0!</v>
      </c>
      <c r="H309" s="77">
        <f t="shared" si="42"/>
        <v>0</v>
      </c>
      <c r="I309" s="76">
        <f t="shared" si="43"/>
        <v>0</v>
      </c>
    </row>
    <row r="310" spans="1:9" ht="15">
      <c r="A310" s="81">
        <f t="shared" si="44"/>
        <v>0</v>
      </c>
      <c r="B310" s="80"/>
      <c r="C310" s="79">
        <f t="shared" si="45"/>
        <v>0</v>
      </c>
      <c r="D310" s="77">
        <v>293</v>
      </c>
      <c r="E310" s="78" t="e">
        <f t="shared" si="46"/>
        <v>#DIV/0!</v>
      </c>
      <c r="F310" s="77" t="e">
        <f t="shared" si="47"/>
        <v>#DIV/0!</v>
      </c>
      <c r="G310" s="77" t="e">
        <f t="shared" si="48"/>
        <v>#DIV/0!</v>
      </c>
      <c r="H310" s="77">
        <f t="shared" si="42"/>
        <v>0</v>
      </c>
      <c r="I310" s="76">
        <f t="shared" si="43"/>
        <v>0</v>
      </c>
    </row>
    <row r="311" spans="1:9" ht="15">
      <c r="A311" s="81">
        <f t="shared" si="44"/>
        <v>0</v>
      </c>
      <c r="B311" s="80"/>
      <c r="C311" s="79">
        <f t="shared" si="45"/>
        <v>0</v>
      </c>
      <c r="D311" s="77">
        <v>294</v>
      </c>
      <c r="E311" s="78" t="e">
        <f t="shared" si="46"/>
        <v>#DIV/0!</v>
      </c>
      <c r="F311" s="77" t="e">
        <f t="shared" si="47"/>
        <v>#DIV/0!</v>
      </c>
      <c r="G311" s="77" t="e">
        <f t="shared" si="48"/>
        <v>#DIV/0!</v>
      </c>
      <c r="H311" s="77">
        <f t="shared" si="42"/>
        <v>0</v>
      </c>
      <c r="I311" s="76">
        <f t="shared" si="43"/>
        <v>0</v>
      </c>
    </row>
    <row r="312" spans="1:9" ht="15">
      <c r="A312" s="81">
        <f t="shared" si="44"/>
        <v>0</v>
      </c>
      <c r="B312" s="80"/>
      <c r="C312" s="79">
        <f t="shared" si="45"/>
        <v>0</v>
      </c>
      <c r="D312" s="77">
        <v>295</v>
      </c>
      <c r="E312" s="78" t="e">
        <f t="shared" si="46"/>
        <v>#DIV/0!</v>
      </c>
      <c r="F312" s="77" t="e">
        <f t="shared" si="47"/>
        <v>#DIV/0!</v>
      </c>
      <c r="G312" s="77" t="e">
        <f t="shared" si="48"/>
        <v>#DIV/0!</v>
      </c>
      <c r="H312" s="77">
        <f t="shared" si="42"/>
        <v>0</v>
      </c>
      <c r="I312" s="76">
        <f t="shared" si="43"/>
        <v>0</v>
      </c>
    </row>
    <row r="313" spans="1:9" ht="15">
      <c r="A313" s="81">
        <f t="shared" si="44"/>
        <v>0</v>
      </c>
      <c r="B313" s="80"/>
      <c r="C313" s="79">
        <f t="shared" si="45"/>
        <v>0</v>
      </c>
      <c r="D313" s="77">
        <v>296</v>
      </c>
      <c r="E313" s="78" t="e">
        <f t="shared" si="46"/>
        <v>#DIV/0!</v>
      </c>
      <c r="F313" s="77" t="e">
        <f t="shared" si="47"/>
        <v>#DIV/0!</v>
      </c>
      <c r="G313" s="77" t="e">
        <f t="shared" si="48"/>
        <v>#DIV/0!</v>
      </c>
      <c r="H313" s="77">
        <f t="shared" si="42"/>
        <v>0</v>
      </c>
      <c r="I313" s="76">
        <f t="shared" si="43"/>
        <v>0</v>
      </c>
    </row>
    <row r="314" spans="1:9" ht="15">
      <c r="A314" s="81">
        <f t="shared" si="44"/>
        <v>0</v>
      </c>
      <c r="B314" s="80"/>
      <c r="C314" s="79">
        <f t="shared" si="45"/>
        <v>0</v>
      </c>
      <c r="D314" s="77">
        <v>297</v>
      </c>
      <c r="E314" s="78" t="e">
        <f t="shared" si="46"/>
        <v>#DIV/0!</v>
      </c>
      <c r="F314" s="77" t="e">
        <f t="shared" si="47"/>
        <v>#DIV/0!</v>
      </c>
      <c r="G314" s="77" t="e">
        <f t="shared" si="48"/>
        <v>#DIV/0!</v>
      </c>
      <c r="H314" s="77">
        <f t="shared" si="42"/>
        <v>0</v>
      </c>
      <c r="I314" s="76">
        <f t="shared" si="43"/>
        <v>0</v>
      </c>
    </row>
    <row r="315" spans="1:9" ht="15">
      <c r="A315" s="81">
        <f t="shared" si="44"/>
        <v>0</v>
      </c>
      <c r="B315" s="80"/>
      <c r="C315" s="79">
        <f t="shared" si="45"/>
        <v>0</v>
      </c>
      <c r="D315" s="77">
        <v>298</v>
      </c>
      <c r="E315" s="78" t="e">
        <f t="shared" si="46"/>
        <v>#DIV/0!</v>
      </c>
      <c r="F315" s="77" t="e">
        <f t="shared" si="47"/>
        <v>#DIV/0!</v>
      </c>
      <c r="G315" s="77" t="e">
        <f t="shared" si="48"/>
        <v>#DIV/0!</v>
      </c>
      <c r="H315" s="77">
        <f t="shared" si="42"/>
        <v>0</v>
      </c>
      <c r="I315" s="76">
        <f t="shared" si="43"/>
        <v>0</v>
      </c>
    </row>
    <row r="316" spans="1:9" ht="15">
      <c r="A316" s="81">
        <f t="shared" si="44"/>
        <v>0</v>
      </c>
      <c r="B316" s="80"/>
      <c r="C316" s="79">
        <f t="shared" si="45"/>
        <v>0</v>
      </c>
      <c r="D316" s="77">
        <v>299</v>
      </c>
      <c r="E316" s="78" t="e">
        <f t="shared" si="46"/>
        <v>#DIV/0!</v>
      </c>
      <c r="F316" s="77" t="e">
        <f t="shared" si="47"/>
        <v>#DIV/0!</v>
      </c>
      <c r="G316" s="77" t="e">
        <f t="shared" si="48"/>
        <v>#DIV/0!</v>
      </c>
      <c r="H316" s="77">
        <f t="shared" si="42"/>
        <v>0</v>
      </c>
      <c r="I316" s="76">
        <f t="shared" si="43"/>
        <v>0</v>
      </c>
    </row>
    <row r="317" spans="1:9" ht="15">
      <c r="A317" s="81">
        <f t="shared" si="44"/>
        <v>0</v>
      </c>
      <c r="B317" s="80"/>
      <c r="C317" s="79">
        <f t="shared" si="45"/>
        <v>0</v>
      </c>
      <c r="D317" s="77">
        <v>300</v>
      </c>
      <c r="E317" s="78" t="e">
        <f t="shared" si="46"/>
        <v>#DIV/0!</v>
      </c>
      <c r="F317" s="77" t="e">
        <f t="shared" si="47"/>
        <v>#DIV/0!</v>
      </c>
      <c r="G317" s="77" t="e">
        <f t="shared" si="48"/>
        <v>#DIV/0!</v>
      </c>
      <c r="H317" s="77">
        <f t="shared" si="42"/>
        <v>0</v>
      </c>
      <c r="I317" s="76">
        <f t="shared" si="43"/>
        <v>0</v>
      </c>
    </row>
    <row r="318" spans="1:9" ht="15">
      <c r="A318" s="81">
        <f t="shared" si="44"/>
        <v>0</v>
      </c>
      <c r="B318" s="80"/>
      <c r="C318" s="79">
        <f t="shared" si="45"/>
        <v>0</v>
      </c>
      <c r="D318" s="77">
        <v>301</v>
      </c>
      <c r="E318" s="78" t="e">
        <f t="shared" si="46"/>
        <v>#DIV/0!</v>
      </c>
      <c r="F318" s="77" t="e">
        <f t="shared" si="47"/>
        <v>#DIV/0!</v>
      </c>
      <c r="G318" s="77" t="e">
        <f t="shared" si="48"/>
        <v>#DIV/0!</v>
      </c>
      <c r="H318" s="77">
        <f t="shared" si="42"/>
        <v>0</v>
      </c>
      <c r="I318" s="76">
        <f t="shared" si="43"/>
        <v>0</v>
      </c>
    </row>
    <row r="319" spans="1:9" ht="15">
      <c r="A319" s="81">
        <f t="shared" si="44"/>
        <v>0</v>
      </c>
      <c r="B319" s="80"/>
      <c r="C319" s="79">
        <f t="shared" si="45"/>
        <v>0</v>
      </c>
      <c r="D319" s="77">
        <v>302</v>
      </c>
      <c r="E319" s="78" t="e">
        <f t="shared" si="46"/>
        <v>#DIV/0!</v>
      </c>
      <c r="F319" s="77" t="e">
        <f t="shared" si="47"/>
        <v>#DIV/0!</v>
      </c>
      <c r="G319" s="77" t="e">
        <f t="shared" si="48"/>
        <v>#DIV/0!</v>
      </c>
      <c r="H319" s="77">
        <f t="shared" si="42"/>
        <v>0</v>
      </c>
      <c r="I319" s="76">
        <f t="shared" si="43"/>
        <v>0</v>
      </c>
    </row>
    <row r="320" spans="1:9" ht="15">
      <c r="A320" s="81">
        <f t="shared" si="44"/>
        <v>0</v>
      </c>
      <c r="B320" s="80"/>
      <c r="C320" s="79">
        <f t="shared" si="45"/>
        <v>0</v>
      </c>
      <c r="D320" s="77">
        <v>303</v>
      </c>
      <c r="E320" s="78" t="e">
        <f t="shared" si="46"/>
        <v>#DIV/0!</v>
      </c>
      <c r="F320" s="77" t="e">
        <f t="shared" si="47"/>
        <v>#DIV/0!</v>
      </c>
      <c r="G320" s="77" t="e">
        <f t="shared" si="48"/>
        <v>#DIV/0!</v>
      </c>
      <c r="H320" s="77">
        <f t="shared" si="42"/>
        <v>0</v>
      </c>
      <c r="I320" s="76">
        <f t="shared" si="43"/>
        <v>0</v>
      </c>
    </row>
    <row r="321" spans="1:9" ht="15">
      <c r="A321" s="81">
        <f t="shared" si="44"/>
        <v>0</v>
      </c>
      <c r="B321" s="80"/>
      <c r="C321" s="79">
        <f t="shared" si="45"/>
        <v>0</v>
      </c>
      <c r="D321" s="77">
        <v>304</v>
      </c>
      <c r="E321" s="78" t="e">
        <f t="shared" si="46"/>
        <v>#DIV/0!</v>
      </c>
      <c r="F321" s="77" t="e">
        <f t="shared" si="47"/>
        <v>#DIV/0!</v>
      </c>
      <c r="G321" s="77" t="e">
        <f t="shared" si="48"/>
        <v>#DIV/0!</v>
      </c>
      <c r="H321" s="77">
        <f t="shared" si="42"/>
        <v>0</v>
      </c>
      <c r="I321" s="76">
        <f t="shared" si="43"/>
        <v>0</v>
      </c>
    </row>
    <row r="322" spans="1:9" ht="15">
      <c r="A322" s="81">
        <f t="shared" si="44"/>
        <v>0</v>
      </c>
      <c r="B322" s="80"/>
      <c r="C322" s="79">
        <f t="shared" si="45"/>
        <v>0</v>
      </c>
      <c r="D322" s="77">
        <v>305</v>
      </c>
      <c r="E322" s="78" t="e">
        <f t="shared" si="46"/>
        <v>#DIV/0!</v>
      </c>
      <c r="F322" s="77" t="e">
        <f t="shared" si="47"/>
        <v>#DIV/0!</v>
      </c>
      <c r="G322" s="77" t="e">
        <f t="shared" si="48"/>
        <v>#DIV/0!</v>
      </c>
      <c r="H322" s="77">
        <f t="shared" si="42"/>
        <v>0</v>
      </c>
      <c r="I322" s="76">
        <f t="shared" si="43"/>
        <v>0</v>
      </c>
    </row>
    <row r="323" spans="1:9" ht="15">
      <c r="A323" s="81">
        <f t="shared" si="44"/>
        <v>0</v>
      </c>
      <c r="B323" s="80"/>
      <c r="C323" s="79">
        <f t="shared" si="45"/>
        <v>0</v>
      </c>
      <c r="D323" s="77">
        <v>306</v>
      </c>
      <c r="E323" s="78" t="e">
        <f t="shared" si="46"/>
        <v>#DIV/0!</v>
      </c>
      <c r="F323" s="77" t="e">
        <f t="shared" si="47"/>
        <v>#DIV/0!</v>
      </c>
      <c r="G323" s="77" t="e">
        <f t="shared" si="48"/>
        <v>#DIV/0!</v>
      </c>
      <c r="H323" s="77">
        <f t="shared" si="42"/>
        <v>0</v>
      </c>
      <c r="I323" s="76">
        <f t="shared" si="43"/>
        <v>0</v>
      </c>
    </row>
    <row r="324" spans="1:9" ht="15">
      <c r="A324" s="81">
        <f t="shared" si="44"/>
        <v>0</v>
      </c>
      <c r="B324" s="80"/>
      <c r="C324" s="79">
        <f t="shared" si="45"/>
        <v>0</v>
      </c>
      <c r="D324" s="77">
        <v>307</v>
      </c>
      <c r="E324" s="78" t="e">
        <f t="shared" si="46"/>
        <v>#DIV/0!</v>
      </c>
      <c r="F324" s="77" t="e">
        <f t="shared" si="47"/>
        <v>#DIV/0!</v>
      </c>
      <c r="G324" s="77" t="e">
        <f t="shared" si="48"/>
        <v>#DIV/0!</v>
      </c>
      <c r="H324" s="77">
        <f t="shared" si="42"/>
        <v>0</v>
      </c>
      <c r="I324" s="76">
        <f t="shared" si="43"/>
        <v>0</v>
      </c>
    </row>
    <row r="325" spans="1:9" ht="15">
      <c r="A325" s="81">
        <f t="shared" si="44"/>
        <v>0</v>
      </c>
      <c r="B325" s="80"/>
      <c r="C325" s="79">
        <f t="shared" si="45"/>
        <v>0</v>
      </c>
      <c r="D325" s="77">
        <v>308</v>
      </c>
      <c r="E325" s="78" t="e">
        <f t="shared" si="46"/>
        <v>#DIV/0!</v>
      </c>
      <c r="F325" s="77" t="e">
        <f t="shared" si="47"/>
        <v>#DIV/0!</v>
      </c>
      <c r="G325" s="77" t="e">
        <f t="shared" si="48"/>
        <v>#DIV/0!</v>
      </c>
      <c r="H325" s="77">
        <f t="shared" si="42"/>
        <v>0</v>
      </c>
      <c r="I325" s="76">
        <f t="shared" si="43"/>
        <v>0</v>
      </c>
    </row>
    <row r="326" spans="1:9" ht="15">
      <c r="A326" s="81">
        <f t="shared" si="44"/>
        <v>0</v>
      </c>
      <c r="B326" s="80"/>
      <c r="C326" s="79">
        <f t="shared" si="45"/>
        <v>0</v>
      </c>
      <c r="D326" s="77">
        <v>309</v>
      </c>
      <c r="E326" s="78" t="e">
        <f t="shared" si="46"/>
        <v>#DIV/0!</v>
      </c>
      <c r="F326" s="77" t="e">
        <f t="shared" si="47"/>
        <v>#DIV/0!</v>
      </c>
      <c r="G326" s="77" t="e">
        <f t="shared" si="48"/>
        <v>#DIV/0!</v>
      </c>
      <c r="H326" s="77">
        <f t="shared" si="42"/>
        <v>0</v>
      </c>
      <c r="I326" s="76">
        <f t="shared" si="43"/>
        <v>0</v>
      </c>
    </row>
    <row r="327" spans="1:9" ht="15">
      <c r="A327" s="81">
        <f t="shared" si="44"/>
        <v>0</v>
      </c>
      <c r="B327" s="80"/>
      <c r="C327" s="79">
        <f t="shared" si="45"/>
        <v>0</v>
      </c>
      <c r="D327" s="77">
        <v>310</v>
      </c>
      <c r="E327" s="78" t="e">
        <f t="shared" si="46"/>
        <v>#DIV/0!</v>
      </c>
      <c r="F327" s="77" t="e">
        <f t="shared" si="47"/>
        <v>#DIV/0!</v>
      </c>
      <c r="G327" s="77" t="e">
        <f t="shared" si="48"/>
        <v>#DIV/0!</v>
      </c>
      <c r="H327" s="77">
        <f t="shared" si="42"/>
        <v>0</v>
      </c>
      <c r="I327" s="76">
        <f t="shared" si="43"/>
        <v>0</v>
      </c>
    </row>
    <row r="328" spans="1:9" ht="15">
      <c r="A328" s="81">
        <f t="shared" si="44"/>
        <v>0</v>
      </c>
      <c r="B328" s="80"/>
      <c r="C328" s="79">
        <f t="shared" si="45"/>
        <v>0</v>
      </c>
      <c r="D328" s="77">
        <v>311</v>
      </c>
      <c r="E328" s="78" t="e">
        <f t="shared" si="46"/>
        <v>#DIV/0!</v>
      </c>
      <c r="F328" s="77" t="e">
        <f t="shared" si="47"/>
        <v>#DIV/0!</v>
      </c>
      <c r="G328" s="77" t="e">
        <f t="shared" si="48"/>
        <v>#DIV/0!</v>
      </c>
      <c r="H328" s="77">
        <f t="shared" si="42"/>
        <v>0</v>
      </c>
      <c r="I328" s="76">
        <f t="shared" si="43"/>
        <v>0</v>
      </c>
    </row>
    <row r="329" spans="1:9" ht="15">
      <c r="A329" s="81">
        <f t="shared" si="44"/>
        <v>0</v>
      </c>
      <c r="B329" s="80"/>
      <c r="C329" s="79">
        <f t="shared" si="45"/>
        <v>0</v>
      </c>
      <c r="D329" s="77">
        <v>312</v>
      </c>
      <c r="E329" s="78" t="e">
        <f t="shared" si="46"/>
        <v>#DIV/0!</v>
      </c>
      <c r="F329" s="77" t="e">
        <f t="shared" si="47"/>
        <v>#DIV/0!</v>
      </c>
      <c r="G329" s="77" t="e">
        <f t="shared" si="48"/>
        <v>#DIV/0!</v>
      </c>
      <c r="H329" s="77">
        <f aca="true" t="shared" si="49" ref="H329:H392">IF(ISERR(+F329*A329/$B$11/100)=1,0,F329*A329/$B$11/100)</f>
        <v>0</v>
      </c>
      <c r="I329" s="76">
        <f aca="true" t="shared" si="50" ref="I329:I392">IF(ISERR(+G329-H329)=1,0,G329-H329)</f>
        <v>0</v>
      </c>
    </row>
    <row r="330" spans="1:9" ht="15">
      <c r="A330" s="81">
        <f aca="true" t="shared" si="51" ref="A330:A393">A329</f>
        <v>0</v>
      </c>
      <c r="B330" s="80"/>
      <c r="C330" s="79">
        <f aca="true" t="shared" si="52" ref="C330:C393">+C329</f>
        <v>0</v>
      </c>
      <c r="D330" s="77">
        <v>313</v>
      </c>
      <c r="E330" s="78" t="e">
        <f aca="true" t="shared" si="53" ref="E330:E393">(-LOG(1-((F330-B330)*A330/100/$B$11/G329))/(LOG(1+(A330/$B$11/100)))*(C330&lt;&gt;0))+(E329-1)*(C330=0)</f>
        <v>#DIV/0!</v>
      </c>
      <c r="F330" s="77" t="e">
        <f aca="true" t="shared" si="54" ref="F330:F393">(F329-I329-B329)*(E329&gt;1)</f>
        <v>#DIV/0!</v>
      </c>
      <c r="G330" s="77" t="e">
        <f aca="true" t="shared" si="55" ref="G330:G393">PMT(A330/100/$B$11,E330,-F330)*(C330=0)+G329*(C330&lt;&gt;0)</f>
        <v>#DIV/0!</v>
      </c>
      <c r="H330" s="77">
        <f t="shared" si="49"/>
        <v>0</v>
      </c>
      <c r="I330" s="76">
        <f t="shared" si="50"/>
        <v>0</v>
      </c>
    </row>
    <row r="331" spans="1:9" ht="15">
      <c r="A331" s="81">
        <f t="shared" si="51"/>
        <v>0</v>
      </c>
      <c r="B331" s="80"/>
      <c r="C331" s="79">
        <f t="shared" si="52"/>
        <v>0</v>
      </c>
      <c r="D331" s="77">
        <v>314</v>
      </c>
      <c r="E331" s="78" t="e">
        <f t="shared" si="53"/>
        <v>#DIV/0!</v>
      </c>
      <c r="F331" s="77" t="e">
        <f t="shared" si="54"/>
        <v>#DIV/0!</v>
      </c>
      <c r="G331" s="77" t="e">
        <f t="shared" si="55"/>
        <v>#DIV/0!</v>
      </c>
      <c r="H331" s="77">
        <f t="shared" si="49"/>
        <v>0</v>
      </c>
      <c r="I331" s="76">
        <f t="shared" si="50"/>
        <v>0</v>
      </c>
    </row>
    <row r="332" spans="1:9" ht="15">
      <c r="A332" s="81">
        <f t="shared" si="51"/>
        <v>0</v>
      </c>
      <c r="B332" s="80"/>
      <c r="C332" s="79">
        <f t="shared" si="52"/>
        <v>0</v>
      </c>
      <c r="D332" s="77">
        <v>315</v>
      </c>
      <c r="E332" s="78" t="e">
        <f t="shared" si="53"/>
        <v>#DIV/0!</v>
      </c>
      <c r="F332" s="77" t="e">
        <f t="shared" si="54"/>
        <v>#DIV/0!</v>
      </c>
      <c r="G332" s="77" t="e">
        <f t="shared" si="55"/>
        <v>#DIV/0!</v>
      </c>
      <c r="H332" s="77">
        <f t="shared" si="49"/>
        <v>0</v>
      </c>
      <c r="I332" s="76">
        <f t="shared" si="50"/>
        <v>0</v>
      </c>
    </row>
    <row r="333" spans="1:9" ht="15">
      <c r="A333" s="81">
        <f t="shared" si="51"/>
        <v>0</v>
      </c>
      <c r="B333" s="80"/>
      <c r="C333" s="79">
        <f t="shared" si="52"/>
        <v>0</v>
      </c>
      <c r="D333" s="77">
        <v>316</v>
      </c>
      <c r="E333" s="78" t="e">
        <f t="shared" si="53"/>
        <v>#DIV/0!</v>
      </c>
      <c r="F333" s="77" t="e">
        <f t="shared" si="54"/>
        <v>#DIV/0!</v>
      </c>
      <c r="G333" s="77" t="e">
        <f t="shared" si="55"/>
        <v>#DIV/0!</v>
      </c>
      <c r="H333" s="77">
        <f t="shared" si="49"/>
        <v>0</v>
      </c>
      <c r="I333" s="76">
        <f t="shared" si="50"/>
        <v>0</v>
      </c>
    </row>
    <row r="334" spans="1:9" ht="15">
      <c r="A334" s="81">
        <f t="shared" si="51"/>
        <v>0</v>
      </c>
      <c r="B334" s="80"/>
      <c r="C334" s="79">
        <f t="shared" si="52"/>
        <v>0</v>
      </c>
      <c r="D334" s="77">
        <v>317</v>
      </c>
      <c r="E334" s="78" t="e">
        <f t="shared" si="53"/>
        <v>#DIV/0!</v>
      </c>
      <c r="F334" s="77" t="e">
        <f t="shared" si="54"/>
        <v>#DIV/0!</v>
      </c>
      <c r="G334" s="77" t="e">
        <f t="shared" si="55"/>
        <v>#DIV/0!</v>
      </c>
      <c r="H334" s="77">
        <f t="shared" si="49"/>
        <v>0</v>
      </c>
      <c r="I334" s="76">
        <f t="shared" si="50"/>
        <v>0</v>
      </c>
    </row>
    <row r="335" spans="1:9" ht="15">
      <c r="A335" s="81">
        <f t="shared" si="51"/>
        <v>0</v>
      </c>
      <c r="B335" s="80"/>
      <c r="C335" s="79">
        <f t="shared" si="52"/>
        <v>0</v>
      </c>
      <c r="D335" s="77">
        <v>318</v>
      </c>
      <c r="E335" s="78" t="e">
        <f t="shared" si="53"/>
        <v>#DIV/0!</v>
      </c>
      <c r="F335" s="77" t="e">
        <f t="shared" si="54"/>
        <v>#DIV/0!</v>
      </c>
      <c r="G335" s="77" t="e">
        <f t="shared" si="55"/>
        <v>#DIV/0!</v>
      </c>
      <c r="H335" s="77">
        <f t="shared" si="49"/>
        <v>0</v>
      </c>
      <c r="I335" s="76">
        <f t="shared" si="50"/>
        <v>0</v>
      </c>
    </row>
    <row r="336" spans="1:9" ht="15">
      <c r="A336" s="81">
        <f t="shared" si="51"/>
        <v>0</v>
      </c>
      <c r="B336" s="80"/>
      <c r="C336" s="79">
        <f t="shared" si="52"/>
        <v>0</v>
      </c>
      <c r="D336" s="77">
        <v>319</v>
      </c>
      <c r="E336" s="78" t="e">
        <f t="shared" si="53"/>
        <v>#DIV/0!</v>
      </c>
      <c r="F336" s="77" t="e">
        <f t="shared" si="54"/>
        <v>#DIV/0!</v>
      </c>
      <c r="G336" s="77" t="e">
        <f t="shared" si="55"/>
        <v>#DIV/0!</v>
      </c>
      <c r="H336" s="77">
        <f t="shared" si="49"/>
        <v>0</v>
      </c>
      <c r="I336" s="76">
        <f t="shared" si="50"/>
        <v>0</v>
      </c>
    </row>
    <row r="337" spans="1:9" ht="15">
      <c r="A337" s="81">
        <f t="shared" si="51"/>
        <v>0</v>
      </c>
      <c r="B337" s="80"/>
      <c r="C337" s="79">
        <f t="shared" si="52"/>
        <v>0</v>
      </c>
      <c r="D337" s="77">
        <v>320</v>
      </c>
      <c r="E337" s="78" t="e">
        <f t="shared" si="53"/>
        <v>#DIV/0!</v>
      </c>
      <c r="F337" s="77" t="e">
        <f t="shared" si="54"/>
        <v>#DIV/0!</v>
      </c>
      <c r="G337" s="77" t="e">
        <f t="shared" si="55"/>
        <v>#DIV/0!</v>
      </c>
      <c r="H337" s="77">
        <f t="shared" si="49"/>
        <v>0</v>
      </c>
      <c r="I337" s="76">
        <f t="shared" si="50"/>
        <v>0</v>
      </c>
    </row>
    <row r="338" spans="1:9" ht="15">
      <c r="A338" s="81">
        <f t="shared" si="51"/>
        <v>0</v>
      </c>
      <c r="B338" s="80"/>
      <c r="C338" s="79">
        <f t="shared" si="52"/>
        <v>0</v>
      </c>
      <c r="D338" s="77">
        <v>321</v>
      </c>
      <c r="E338" s="78" t="e">
        <f t="shared" si="53"/>
        <v>#DIV/0!</v>
      </c>
      <c r="F338" s="77" t="e">
        <f t="shared" si="54"/>
        <v>#DIV/0!</v>
      </c>
      <c r="G338" s="77" t="e">
        <f t="shared" si="55"/>
        <v>#DIV/0!</v>
      </c>
      <c r="H338" s="77">
        <f t="shared" si="49"/>
        <v>0</v>
      </c>
      <c r="I338" s="76">
        <f t="shared" si="50"/>
        <v>0</v>
      </c>
    </row>
    <row r="339" spans="1:9" ht="15">
      <c r="A339" s="81">
        <f t="shared" si="51"/>
        <v>0</v>
      </c>
      <c r="B339" s="80"/>
      <c r="C339" s="79">
        <f t="shared" si="52"/>
        <v>0</v>
      </c>
      <c r="D339" s="77">
        <v>322</v>
      </c>
      <c r="E339" s="78" t="e">
        <f t="shared" si="53"/>
        <v>#DIV/0!</v>
      </c>
      <c r="F339" s="77" t="e">
        <f t="shared" si="54"/>
        <v>#DIV/0!</v>
      </c>
      <c r="G339" s="77" t="e">
        <f t="shared" si="55"/>
        <v>#DIV/0!</v>
      </c>
      <c r="H339" s="77">
        <f t="shared" si="49"/>
        <v>0</v>
      </c>
      <c r="I339" s="76">
        <f t="shared" si="50"/>
        <v>0</v>
      </c>
    </row>
    <row r="340" spans="1:9" ht="15">
      <c r="A340" s="81">
        <f t="shared" si="51"/>
        <v>0</v>
      </c>
      <c r="B340" s="80"/>
      <c r="C340" s="79">
        <f t="shared" si="52"/>
        <v>0</v>
      </c>
      <c r="D340" s="77">
        <v>323</v>
      </c>
      <c r="E340" s="78" t="e">
        <f t="shared" si="53"/>
        <v>#DIV/0!</v>
      </c>
      <c r="F340" s="77" t="e">
        <f t="shared" si="54"/>
        <v>#DIV/0!</v>
      </c>
      <c r="G340" s="77" t="e">
        <f t="shared" si="55"/>
        <v>#DIV/0!</v>
      </c>
      <c r="H340" s="77">
        <f t="shared" si="49"/>
        <v>0</v>
      </c>
      <c r="I340" s="76">
        <f t="shared" si="50"/>
        <v>0</v>
      </c>
    </row>
    <row r="341" spans="1:9" ht="15">
      <c r="A341" s="81">
        <f t="shared" si="51"/>
        <v>0</v>
      </c>
      <c r="B341" s="80"/>
      <c r="C341" s="79">
        <f t="shared" si="52"/>
        <v>0</v>
      </c>
      <c r="D341" s="77">
        <v>324</v>
      </c>
      <c r="E341" s="78" t="e">
        <f t="shared" si="53"/>
        <v>#DIV/0!</v>
      </c>
      <c r="F341" s="77" t="e">
        <f t="shared" si="54"/>
        <v>#DIV/0!</v>
      </c>
      <c r="G341" s="77" t="e">
        <f t="shared" si="55"/>
        <v>#DIV/0!</v>
      </c>
      <c r="H341" s="77">
        <f t="shared" si="49"/>
        <v>0</v>
      </c>
      <c r="I341" s="76">
        <f t="shared" si="50"/>
        <v>0</v>
      </c>
    </row>
    <row r="342" spans="1:9" ht="15">
      <c r="A342" s="81">
        <f t="shared" si="51"/>
        <v>0</v>
      </c>
      <c r="B342" s="80"/>
      <c r="C342" s="79">
        <f t="shared" si="52"/>
        <v>0</v>
      </c>
      <c r="D342" s="77">
        <v>325</v>
      </c>
      <c r="E342" s="78" t="e">
        <f t="shared" si="53"/>
        <v>#DIV/0!</v>
      </c>
      <c r="F342" s="77" t="e">
        <f t="shared" si="54"/>
        <v>#DIV/0!</v>
      </c>
      <c r="G342" s="77" t="e">
        <f t="shared" si="55"/>
        <v>#DIV/0!</v>
      </c>
      <c r="H342" s="77">
        <f t="shared" si="49"/>
        <v>0</v>
      </c>
      <c r="I342" s="76">
        <f t="shared" si="50"/>
        <v>0</v>
      </c>
    </row>
    <row r="343" spans="1:9" ht="15">
      <c r="A343" s="81">
        <f t="shared" si="51"/>
        <v>0</v>
      </c>
      <c r="B343" s="80"/>
      <c r="C343" s="79">
        <f t="shared" si="52"/>
        <v>0</v>
      </c>
      <c r="D343" s="77">
        <v>326</v>
      </c>
      <c r="E343" s="78" t="e">
        <f t="shared" si="53"/>
        <v>#DIV/0!</v>
      </c>
      <c r="F343" s="77" t="e">
        <f t="shared" si="54"/>
        <v>#DIV/0!</v>
      </c>
      <c r="G343" s="77" t="e">
        <f t="shared" si="55"/>
        <v>#DIV/0!</v>
      </c>
      <c r="H343" s="77">
        <f t="shared" si="49"/>
        <v>0</v>
      </c>
      <c r="I343" s="76">
        <f t="shared" si="50"/>
        <v>0</v>
      </c>
    </row>
    <row r="344" spans="1:9" ht="15">
      <c r="A344" s="81">
        <f t="shared" si="51"/>
        <v>0</v>
      </c>
      <c r="B344" s="80"/>
      <c r="C344" s="79">
        <f t="shared" si="52"/>
        <v>0</v>
      </c>
      <c r="D344" s="77">
        <v>327</v>
      </c>
      <c r="E344" s="78" t="e">
        <f t="shared" si="53"/>
        <v>#DIV/0!</v>
      </c>
      <c r="F344" s="77" t="e">
        <f t="shared" si="54"/>
        <v>#DIV/0!</v>
      </c>
      <c r="G344" s="77" t="e">
        <f t="shared" si="55"/>
        <v>#DIV/0!</v>
      </c>
      <c r="H344" s="77">
        <f t="shared" si="49"/>
        <v>0</v>
      </c>
      <c r="I344" s="76">
        <f t="shared" si="50"/>
        <v>0</v>
      </c>
    </row>
    <row r="345" spans="1:9" ht="15">
      <c r="A345" s="81">
        <f t="shared" si="51"/>
        <v>0</v>
      </c>
      <c r="B345" s="80"/>
      <c r="C345" s="79">
        <f t="shared" si="52"/>
        <v>0</v>
      </c>
      <c r="D345" s="77">
        <v>328</v>
      </c>
      <c r="E345" s="78" t="e">
        <f t="shared" si="53"/>
        <v>#DIV/0!</v>
      </c>
      <c r="F345" s="77" t="e">
        <f t="shared" si="54"/>
        <v>#DIV/0!</v>
      </c>
      <c r="G345" s="77" t="e">
        <f t="shared" si="55"/>
        <v>#DIV/0!</v>
      </c>
      <c r="H345" s="77">
        <f t="shared" si="49"/>
        <v>0</v>
      </c>
      <c r="I345" s="76">
        <f t="shared" si="50"/>
        <v>0</v>
      </c>
    </row>
    <row r="346" spans="1:9" ht="15">
      <c r="A346" s="81">
        <f t="shared" si="51"/>
        <v>0</v>
      </c>
      <c r="B346" s="80"/>
      <c r="C346" s="79">
        <f t="shared" si="52"/>
        <v>0</v>
      </c>
      <c r="D346" s="77">
        <v>329</v>
      </c>
      <c r="E346" s="78" t="e">
        <f t="shared" si="53"/>
        <v>#DIV/0!</v>
      </c>
      <c r="F346" s="77" t="e">
        <f t="shared" si="54"/>
        <v>#DIV/0!</v>
      </c>
      <c r="G346" s="77" t="e">
        <f t="shared" si="55"/>
        <v>#DIV/0!</v>
      </c>
      <c r="H346" s="77">
        <f t="shared" si="49"/>
        <v>0</v>
      </c>
      <c r="I346" s="76">
        <f t="shared" si="50"/>
        <v>0</v>
      </c>
    </row>
    <row r="347" spans="1:9" ht="15">
      <c r="A347" s="81">
        <f t="shared" si="51"/>
        <v>0</v>
      </c>
      <c r="B347" s="80"/>
      <c r="C347" s="79">
        <f t="shared" si="52"/>
        <v>0</v>
      </c>
      <c r="D347" s="77">
        <v>330</v>
      </c>
      <c r="E347" s="78" t="e">
        <f t="shared" si="53"/>
        <v>#DIV/0!</v>
      </c>
      <c r="F347" s="77" t="e">
        <f t="shared" si="54"/>
        <v>#DIV/0!</v>
      </c>
      <c r="G347" s="77" t="e">
        <f t="shared" si="55"/>
        <v>#DIV/0!</v>
      </c>
      <c r="H347" s="77">
        <f t="shared" si="49"/>
        <v>0</v>
      </c>
      <c r="I347" s="76">
        <f t="shared" si="50"/>
        <v>0</v>
      </c>
    </row>
    <row r="348" spans="1:9" ht="15">
      <c r="A348" s="81">
        <f t="shared" si="51"/>
        <v>0</v>
      </c>
      <c r="B348" s="80"/>
      <c r="C348" s="79">
        <f t="shared" si="52"/>
        <v>0</v>
      </c>
      <c r="D348" s="77">
        <v>331</v>
      </c>
      <c r="E348" s="78" t="e">
        <f t="shared" si="53"/>
        <v>#DIV/0!</v>
      </c>
      <c r="F348" s="77" t="e">
        <f t="shared" si="54"/>
        <v>#DIV/0!</v>
      </c>
      <c r="G348" s="77" t="e">
        <f t="shared" si="55"/>
        <v>#DIV/0!</v>
      </c>
      <c r="H348" s="77">
        <f t="shared" si="49"/>
        <v>0</v>
      </c>
      <c r="I348" s="76">
        <f t="shared" si="50"/>
        <v>0</v>
      </c>
    </row>
    <row r="349" spans="1:9" ht="15">
      <c r="A349" s="81">
        <f t="shared" si="51"/>
        <v>0</v>
      </c>
      <c r="B349" s="80"/>
      <c r="C349" s="79">
        <f t="shared" si="52"/>
        <v>0</v>
      </c>
      <c r="D349" s="77">
        <v>332</v>
      </c>
      <c r="E349" s="78" t="e">
        <f t="shared" si="53"/>
        <v>#DIV/0!</v>
      </c>
      <c r="F349" s="77" t="e">
        <f t="shared" si="54"/>
        <v>#DIV/0!</v>
      </c>
      <c r="G349" s="77" t="e">
        <f t="shared" si="55"/>
        <v>#DIV/0!</v>
      </c>
      <c r="H349" s="77">
        <f t="shared" si="49"/>
        <v>0</v>
      </c>
      <c r="I349" s="76">
        <f t="shared" si="50"/>
        <v>0</v>
      </c>
    </row>
    <row r="350" spans="1:9" ht="15">
      <c r="A350" s="81">
        <f t="shared" si="51"/>
        <v>0</v>
      </c>
      <c r="B350" s="80"/>
      <c r="C350" s="79">
        <f t="shared" si="52"/>
        <v>0</v>
      </c>
      <c r="D350" s="77">
        <v>333</v>
      </c>
      <c r="E350" s="78" t="e">
        <f t="shared" si="53"/>
        <v>#DIV/0!</v>
      </c>
      <c r="F350" s="77" t="e">
        <f t="shared" si="54"/>
        <v>#DIV/0!</v>
      </c>
      <c r="G350" s="77" t="e">
        <f t="shared" si="55"/>
        <v>#DIV/0!</v>
      </c>
      <c r="H350" s="77">
        <f t="shared" si="49"/>
        <v>0</v>
      </c>
      <c r="I350" s="76">
        <f t="shared" si="50"/>
        <v>0</v>
      </c>
    </row>
    <row r="351" spans="1:9" ht="15">
      <c r="A351" s="81">
        <f t="shared" si="51"/>
        <v>0</v>
      </c>
      <c r="B351" s="80"/>
      <c r="C351" s="79">
        <f t="shared" si="52"/>
        <v>0</v>
      </c>
      <c r="D351" s="77">
        <v>334</v>
      </c>
      <c r="E351" s="78" t="e">
        <f t="shared" si="53"/>
        <v>#DIV/0!</v>
      </c>
      <c r="F351" s="77" t="e">
        <f t="shared" si="54"/>
        <v>#DIV/0!</v>
      </c>
      <c r="G351" s="77" t="e">
        <f t="shared" si="55"/>
        <v>#DIV/0!</v>
      </c>
      <c r="H351" s="77">
        <f t="shared" si="49"/>
        <v>0</v>
      </c>
      <c r="I351" s="76">
        <f t="shared" si="50"/>
        <v>0</v>
      </c>
    </row>
    <row r="352" spans="1:9" ht="15">
      <c r="A352" s="81">
        <f t="shared" si="51"/>
        <v>0</v>
      </c>
      <c r="B352" s="80"/>
      <c r="C352" s="79">
        <f t="shared" si="52"/>
        <v>0</v>
      </c>
      <c r="D352" s="77">
        <v>335</v>
      </c>
      <c r="E352" s="78" t="e">
        <f t="shared" si="53"/>
        <v>#DIV/0!</v>
      </c>
      <c r="F352" s="77" t="e">
        <f t="shared" si="54"/>
        <v>#DIV/0!</v>
      </c>
      <c r="G352" s="77" t="e">
        <f t="shared" si="55"/>
        <v>#DIV/0!</v>
      </c>
      <c r="H352" s="77">
        <f t="shared" si="49"/>
        <v>0</v>
      </c>
      <c r="I352" s="76">
        <f t="shared" si="50"/>
        <v>0</v>
      </c>
    </row>
    <row r="353" spans="1:9" ht="15">
      <c r="A353" s="81">
        <f t="shared" si="51"/>
        <v>0</v>
      </c>
      <c r="B353" s="80"/>
      <c r="C353" s="79">
        <f t="shared" si="52"/>
        <v>0</v>
      </c>
      <c r="D353" s="77">
        <v>336</v>
      </c>
      <c r="E353" s="78" t="e">
        <f t="shared" si="53"/>
        <v>#DIV/0!</v>
      </c>
      <c r="F353" s="77" t="e">
        <f t="shared" si="54"/>
        <v>#DIV/0!</v>
      </c>
      <c r="G353" s="77" t="e">
        <f t="shared" si="55"/>
        <v>#DIV/0!</v>
      </c>
      <c r="H353" s="77">
        <f t="shared" si="49"/>
        <v>0</v>
      </c>
      <c r="I353" s="76">
        <f t="shared" si="50"/>
        <v>0</v>
      </c>
    </row>
    <row r="354" spans="1:9" ht="15">
      <c r="A354" s="81">
        <f t="shared" si="51"/>
        <v>0</v>
      </c>
      <c r="B354" s="80"/>
      <c r="C354" s="79">
        <f t="shared" si="52"/>
        <v>0</v>
      </c>
      <c r="D354" s="77">
        <v>337</v>
      </c>
      <c r="E354" s="78" t="e">
        <f t="shared" si="53"/>
        <v>#DIV/0!</v>
      </c>
      <c r="F354" s="77" t="e">
        <f t="shared" si="54"/>
        <v>#DIV/0!</v>
      </c>
      <c r="G354" s="77" t="e">
        <f t="shared" si="55"/>
        <v>#DIV/0!</v>
      </c>
      <c r="H354" s="77">
        <f t="shared" si="49"/>
        <v>0</v>
      </c>
      <c r="I354" s="76">
        <f t="shared" si="50"/>
        <v>0</v>
      </c>
    </row>
    <row r="355" spans="1:9" ht="15">
      <c r="A355" s="81">
        <f t="shared" si="51"/>
        <v>0</v>
      </c>
      <c r="B355" s="80"/>
      <c r="C355" s="79">
        <f t="shared" si="52"/>
        <v>0</v>
      </c>
      <c r="D355" s="77">
        <v>338</v>
      </c>
      <c r="E355" s="78" t="e">
        <f t="shared" si="53"/>
        <v>#DIV/0!</v>
      </c>
      <c r="F355" s="77" t="e">
        <f t="shared" si="54"/>
        <v>#DIV/0!</v>
      </c>
      <c r="G355" s="77" t="e">
        <f t="shared" si="55"/>
        <v>#DIV/0!</v>
      </c>
      <c r="H355" s="77">
        <f t="shared" si="49"/>
        <v>0</v>
      </c>
      <c r="I355" s="76">
        <f t="shared" si="50"/>
        <v>0</v>
      </c>
    </row>
    <row r="356" spans="1:9" ht="15">
      <c r="A356" s="81">
        <f t="shared" si="51"/>
        <v>0</v>
      </c>
      <c r="B356" s="80"/>
      <c r="C356" s="79">
        <f t="shared" si="52"/>
        <v>0</v>
      </c>
      <c r="D356" s="77">
        <v>339</v>
      </c>
      <c r="E356" s="78" t="e">
        <f t="shared" si="53"/>
        <v>#DIV/0!</v>
      </c>
      <c r="F356" s="77" t="e">
        <f t="shared" si="54"/>
        <v>#DIV/0!</v>
      </c>
      <c r="G356" s="77" t="e">
        <f t="shared" si="55"/>
        <v>#DIV/0!</v>
      </c>
      <c r="H356" s="77">
        <f t="shared" si="49"/>
        <v>0</v>
      </c>
      <c r="I356" s="76">
        <f t="shared" si="50"/>
        <v>0</v>
      </c>
    </row>
    <row r="357" spans="1:9" ht="15">
      <c r="A357" s="81">
        <f t="shared" si="51"/>
        <v>0</v>
      </c>
      <c r="B357" s="80"/>
      <c r="C357" s="79">
        <f t="shared" si="52"/>
        <v>0</v>
      </c>
      <c r="D357" s="77">
        <v>340</v>
      </c>
      <c r="E357" s="78" t="e">
        <f t="shared" si="53"/>
        <v>#DIV/0!</v>
      </c>
      <c r="F357" s="77" t="e">
        <f t="shared" si="54"/>
        <v>#DIV/0!</v>
      </c>
      <c r="G357" s="77" t="e">
        <f t="shared" si="55"/>
        <v>#DIV/0!</v>
      </c>
      <c r="H357" s="77">
        <f t="shared" si="49"/>
        <v>0</v>
      </c>
      <c r="I357" s="76">
        <f t="shared" si="50"/>
        <v>0</v>
      </c>
    </row>
    <row r="358" spans="1:9" ht="15">
      <c r="A358" s="81">
        <f t="shared" si="51"/>
        <v>0</v>
      </c>
      <c r="B358" s="80"/>
      <c r="C358" s="79">
        <f t="shared" si="52"/>
        <v>0</v>
      </c>
      <c r="D358" s="77">
        <v>341</v>
      </c>
      <c r="E358" s="78" t="e">
        <f t="shared" si="53"/>
        <v>#DIV/0!</v>
      </c>
      <c r="F358" s="77" t="e">
        <f t="shared" si="54"/>
        <v>#DIV/0!</v>
      </c>
      <c r="G358" s="77" t="e">
        <f t="shared" si="55"/>
        <v>#DIV/0!</v>
      </c>
      <c r="H358" s="77">
        <f t="shared" si="49"/>
        <v>0</v>
      </c>
      <c r="I358" s="76">
        <f t="shared" si="50"/>
        <v>0</v>
      </c>
    </row>
    <row r="359" spans="1:9" ht="15">
      <c r="A359" s="81">
        <f t="shared" si="51"/>
        <v>0</v>
      </c>
      <c r="B359" s="80"/>
      <c r="C359" s="79">
        <f t="shared" si="52"/>
        <v>0</v>
      </c>
      <c r="D359" s="77">
        <v>342</v>
      </c>
      <c r="E359" s="78" t="e">
        <f t="shared" si="53"/>
        <v>#DIV/0!</v>
      </c>
      <c r="F359" s="77" t="e">
        <f t="shared" si="54"/>
        <v>#DIV/0!</v>
      </c>
      <c r="G359" s="77" t="e">
        <f t="shared" si="55"/>
        <v>#DIV/0!</v>
      </c>
      <c r="H359" s="77">
        <f t="shared" si="49"/>
        <v>0</v>
      </c>
      <c r="I359" s="76">
        <f t="shared" si="50"/>
        <v>0</v>
      </c>
    </row>
    <row r="360" spans="1:9" ht="15">
      <c r="A360" s="81">
        <f t="shared" si="51"/>
        <v>0</v>
      </c>
      <c r="B360" s="80"/>
      <c r="C360" s="79">
        <f t="shared" si="52"/>
        <v>0</v>
      </c>
      <c r="D360" s="77">
        <v>343</v>
      </c>
      <c r="E360" s="78" t="e">
        <f t="shared" si="53"/>
        <v>#DIV/0!</v>
      </c>
      <c r="F360" s="77" t="e">
        <f t="shared" si="54"/>
        <v>#DIV/0!</v>
      </c>
      <c r="G360" s="77" t="e">
        <f t="shared" si="55"/>
        <v>#DIV/0!</v>
      </c>
      <c r="H360" s="77">
        <f t="shared" si="49"/>
        <v>0</v>
      </c>
      <c r="I360" s="76">
        <f t="shared" si="50"/>
        <v>0</v>
      </c>
    </row>
    <row r="361" spans="1:9" ht="15">
      <c r="A361" s="81">
        <f t="shared" si="51"/>
        <v>0</v>
      </c>
      <c r="B361" s="80"/>
      <c r="C361" s="79">
        <f t="shared" si="52"/>
        <v>0</v>
      </c>
      <c r="D361" s="77">
        <v>344</v>
      </c>
      <c r="E361" s="78" t="e">
        <f t="shared" si="53"/>
        <v>#DIV/0!</v>
      </c>
      <c r="F361" s="77" t="e">
        <f t="shared" si="54"/>
        <v>#DIV/0!</v>
      </c>
      <c r="G361" s="77" t="e">
        <f t="shared" si="55"/>
        <v>#DIV/0!</v>
      </c>
      <c r="H361" s="77">
        <f t="shared" si="49"/>
        <v>0</v>
      </c>
      <c r="I361" s="76">
        <f t="shared" si="50"/>
        <v>0</v>
      </c>
    </row>
    <row r="362" spans="1:9" ht="15">
      <c r="A362" s="81">
        <f t="shared" si="51"/>
        <v>0</v>
      </c>
      <c r="B362" s="80"/>
      <c r="C362" s="79">
        <f t="shared" si="52"/>
        <v>0</v>
      </c>
      <c r="D362" s="77">
        <v>345</v>
      </c>
      <c r="E362" s="78" t="e">
        <f t="shared" si="53"/>
        <v>#DIV/0!</v>
      </c>
      <c r="F362" s="77" t="e">
        <f t="shared" si="54"/>
        <v>#DIV/0!</v>
      </c>
      <c r="G362" s="77" t="e">
        <f t="shared" si="55"/>
        <v>#DIV/0!</v>
      </c>
      <c r="H362" s="77">
        <f t="shared" si="49"/>
        <v>0</v>
      </c>
      <c r="I362" s="76">
        <f t="shared" si="50"/>
        <v>0</v>
      </c>
    </row>
    <row r="363" spans="1:9" ht="15">
      <c r="A363" s="81">
        <f t="shared" si="51"/>
        <v>0</v>
      </c>
      <c r="B363" s="80"/>
      <c r="C363" s="79">
        <f t="shared" si="52"/>
        <v>0</v>
      </c>
      <c r="D363" s="77">
        <v>346</v>
      </c>
      <c r="E363" s="78" t="e">
        <f t="shared" si="53"/>
        <v>#DIV/0!</v>
      </c>
      <c r="F363" s="77" t="e">
        <f t="shared" si="54"/>
        <v>#DIV/0!</v>
      </c>
      <c r="G363" s="77" t="e">
        <f t="shared" si="55"/>
        <v>#DIV/0!</v>
      </c>
      <c r="H363" s="77">
        <f t="shared" si="49"/>
        <v>0</v>
      </c>
      <c r="I363" s="76">
        <f t="shared" si="50"/>
        <v>0</v>
      </c>
    </row>
    <row r="364" spans="1:9" ht="15">
      <c r="A364" s="81">
        <f t="shared" si="51"/>
        <v>0</v>
      </c>
      <c r="B364" s="80"/>
      <c r="C364" s="79">
        <f t="shared" si="52"/>
        <v>0</v>
      </c>
      <c r="D364" s="77">
        <v>347</v>
      </c>
      <c r="E364" s="78" t="e">
        <f t="shared" si="53"/>
        <v>#DIV/0!</v>
      </c>
      <c r="F364" s="77" t="e">
        <f t="shared" si="54"/>
        <v>#DIV/0!</v>
      </c>
      <c r="G364" s="77" t="e">
        <f t="shared" si="55"/>
        <v>#DIV/0!</v>
      </c>
      <c r="H364" s="77">
        <f t="shared" si="49"/>
        <v>0</v>
      </c>
      <c r="I364" s="76">
        <f t="shared" si="50"/>
        <v>0</v>
      </c>
    </row>
    <row r="365" spans="1:9" ht="15">
      <c r="A365" s="81">
        <f t="shared" si="51"/>
        <v>0</v>
      </c>
      <c r="B365" s="80"/>
      <c r="C365" s="79">
        <f t="shared" si="52"/>
        <v>0</v>
      </c>
      <c r="D365" s="77">
        <v>348</v>
      </c>
      <c r="E365" s="78" t="e">
        <f t="shared" si="53"/>
        <v>#DIV/0!</v>
      </c>
      <c r="F365" s="77" t="e">
        <f t="shared" si="54"/>
        <v>#DIV/0!</v>
      </c>
      <c r="G365" s="77" t="e">
        <f t="shared" si="55"/>
        <v>#DIV/0!</v>
      </c>
      <c r="H365" s="77">
        <f t="shared" si="49"/>
        <v>0</v>
      </c>
      <c r="I365" s="76">
        <f t="shared" si="50"/>
        <v>0</v>
      </c>
    </row>
    <row r="366" spans="1:9" ht="15">
      <c r="A366" s="81">
        <f t="shared" si="51"/>
        <v>0</v>
      </c>
      <c r="B366" s="80"/>
      <c r="C366" s="79">
        <f t="shared" si="52"/>
        <v>0</v>
      </c>
      <c r="D366" s="77">
        <v>349</v>
      </c>
      <c r="E366" s="78" t="e">
        <f t="shared" si="53"/>
        <v>#DIV/0!</v>
      </c>
      <c r="F366" s="77" t="e">
        <f t="shared" si="54"/>
        <v>#DIV/0!</v>
      </c>
      <c r="G366" s="77" t="e">
        <f t="shared" si="55"/>
        <v>#DIV/0!</v>
      </c>
      <c r="H366" s="77">
        <f t="shared" si="49"/>
        <v>0</v>
      </c>
      <c r="I366" s="76">
        <f t="shared" si="50"/>
        <v>0</v>
      </c>
    </row>
    <row r="367" spans="1:9" ht="15">
      <c r="A367" s="81">
        <f t="shared" si="51"/>
        <v>0</v>
      </c>
      <c r="B367" s="80"/>
      <c r="C367" s="79">
        <f t="shared" si="52"/>
        <v>0</v>
      </c>
      <c r="D367" s="77">
        <v>350</v>
      </c>
      <c r="E367" s="78" t="e">
        <f t="shared" si="53"/>
        <v>#DIV/0!</v>
      </c>
      <c r="F367" s="77" t="e">
        <f t="shared" si="54"/>
        <v>#DIV/0!</v>
      </c>
      <c r="G367" s="77" t="e">
        <f t="shared" si="55"/>
        <v>#DIV/0!</v>
      </c>
      <c r="H367" s="77">
        <f t="shared" si="49"/>
        <v>0</v>
      </c>
      <c r="I367" s="76">
        <f t="shared" si="50"/>
        <v>0</v>
      </c>
    </row>
    <row r="368" spans="1:9" ht="15">
      <c r="A368" s="81">
        <f t="shared" si="51"/>
        <v>0</v>
      </c>
      <c r="B368" s="80"/>
      <c r="C368" s="79">
        <f t="shared" si="52"/>
        <v>0</v>
      </c>
      <c r="D368" s="77">
        <v>351</v>
      </c>
      <c r="E368" s="78" t="e">
        <f t="shared" si="53"/>
        <v>#DIV/0!</v>
      </c>
      <c r="F368" s="77" t="e">
        <f t="shared" si="54"/>
        <v>#DIV/0!</v>
      </c>
      <c r="G368" s="77" t="e">
        <f t="shared" si="55"/>
        <v>#DIV/0!</v>
      </c>
      <c r="H368" s="77">
        <f t="shared" si="49"/>
        <v>0</v>
      </c>
      <c r="I368" s="76">
        <f t="shared" si="50"/>
        <v>0</v>
      </c>
    </row>
    <row r="369" spans="1:9" ht="15">
      <c r="A369" s="81">
        <f t="shared" si="51"/>
        <v>0</v>
      </c>
      <c r="B369" s="80"/>
      <c r="C369" s="79">
        <f t="shared" si="52"/>
        <v>0</v>
      </c>
      <c r="D369" s="77">
        <v>352</v>
      </c>
      <c r="E369" s="78" t="e">
        <f t="shared" si="53"/>
        <v>#DIV/0!</v>
      </c>
      <c r="F369" s="77" t="e">
        <f t="shared" si="54"/>
        <v>#DIV/0!</v>
      </c>
      <c r="G369" s="77" t="e">
        <f t="shared" si="55"/>
        <v>#DIV/0!</v>
      </c>
      <c r="H369" s="77">
        <f t="shared" si="49"/>
        <v>0</v>
      </c>
      <c r="I369" s="76">
        <f t="shared" si="50"/>
        <v>0</v>
      </c>
    </row>
    <row r="370" spans="1:9" ht="15">
      <c r="A370" s="81">
        <f t="shared" si="51"/>
        <v>0</v>
      </c>
      <c r="B370" s="80"/>
      <c r="C370" s="79">
        <f t="shared" si="52"/>
        <v>0</v>
      </c>
      <c r="D370" s="77">
        <v>353</v>
      </c>
      <c r="E370" s="78" t="e">
        <f t="shared" si="53"/>
        <v>#DIV/0!</v>
      </c>
      <c r="F370" s="77" t="e">
        <f t="shared" si="54"/>
        <v>#DIV/0!</v>
      </c>
      <c r="G370" s="77" t="e">
        <f t="shared" si="55"/>
        <v>#DIV/0!</v>
      </c>
      <c r="H370" s="77">
        <f t="shared" si="49"/>
        <v>0</v>
      </c>
      <c r="I370" s="76">
        <f t="shared" si="50"/>
        <v>0</v>
      </c>
    </row>
    <row r="371" spans="1:9" ht="15">
      <c r="A371" s="81">
        <f t="shared" si="51"/>
        <v>0</v>
      </c>
      <c r="B371" s="80"/>
      <c r="C371" s="79">
        <f t="shared" si="52"/>
        <v>0</v>
      </c>
      <c r="D371" s="77">
        <v>354</v>
      </c>
      <c r="E371" s="78" t="e">
        <f t="shared" si="53"/>
        <v>#DIV/0!</v>
      </c>
      <c r="F371" s="77" t="e">
        <f t="shared" si="54"/>
        <v>#DIV/0!</v>
      </c>
      <c r="G371" s="77" t="e">
        <f t="shared" si="55"/>
        <v>#DIV/0!</v>
      </c>
      <c r="H371" s="77">
        <f t="shared" si="49"/>
        <v>0</v>
      </c>
      <c r="I371" s="76">
        <f t="shared" si="50"/>
        <v>0</v>
      </c>
    </row>
    <row r="372" spans="1:9" ht="15">
      <c r="A372" s="81">
        <f t="shared" si="51"/>
        <v>0</v>
      </c>
      <c r="B372" s="80"/>
      <c r="C372" s="79">
        <f t="shared" si="52"/>
        <v>0</v>
      </c>
      <c r="D372" s="77">
        <v>355</v>
      </c>
      <c r="E372" s="78" t="e">
        <f t="shared" si="53"/>
        <v>#DIV/0!</v>
      </c>
      <c r="F372" s="77" t="e">
        <f t="shared" si="54"/>
        <v>#DIV/0!</v>
      </c>
      <c r="G372" s="77" t="e">
        <f t="shared" si="55"/>
        <v>#DIV/0!</v>
      </c>
      <c r="H372" s="77">
        <f t="shared" si="49"/>
        <v>0</v>
      </c>
      <c r="I372" s="76">
        <f t="shared" si="50"/>
        <v>0</v>
      </c>
    </row>
    <row r="373" spans="1:9" ht="15">
      <c r="A373" s="81">
        <f t="shared" si="51"/>
        <v>0</v>
      </c>
      <c r="B373" s="80"/>
      <c r="C373" s="79">
        <f t="shared" si="52"/>
        <v>0</v>
      </c>
      <c r="D373" s="77">
        <v>356</v>
      </c>
      <c r="E373" s="78" t="e">
        <f t="shared" si="53"/>
        <v>#DIV/0!</v>
      </c>
      <c r="F373" s="77" t="e">
        <f t="shared" si="54"/>
        <v>#DIV/0!</v>
      </c>
      <c r="G373" s="77" t="e">
        <f t="shared" si="55"/>
        <v>#DIV/0!</v>
      </c>
      <c r="H373" s="77">
        <f t="shared" si="49"/>
        <v>0</v>
      </c>
      <c r="I373" s="76">
        <f t="shared" si="50"/>
        <v>0</v>
      </c>
    </row>
    <row r="374" spans="1:9" ht="15">
      <c r="A374" s="81">
        <f t="shared" si="51"/>
        <v>0</v>
      </c>
      <c r="B374" s="80"/>
      <c r="C374" s="79">
        <f t="shared" si="52"/>
        <v>0</v>
      </c>
      <c r="D374" s="77">
        <v>357</v>
      </c>
      <c r="E374" s="78" t="e">
        <f t="shared" si="53"/>
        <v>#DIV/0!</v>
      </c>
      <c r="F374" s="77" t="e">
        <f t="shared" si="54"/>
        <v>#DIV/0!</v>
      </c>
      <c r="G374" s="77" t="e">
        <f t="shared" si="55"/>
        <v>#DIV/0!</v>
      </c>
      <c r="H374" s="77">
        <f t="shared" si="49"/>
        <v>0</v>
      </c>
      <c r="I374" s="76">
        <f t="shared" si="50"/>
        <v>0</v>
      </c>
    </row>
    <row r="375" spans="1:9" ht="15">
      <c r="A375" s="81">
        <f t="shared" si="51"/>
        <v>0</v>
      </c>
      <c r="B375" s="80"/>
      <c r="C375" s="79">
        <f t="shared" si="52"/>
        <v>0</v>
      </c>
      <c r="D375" s="77">
        <v>358</v>
      </c>
      <c r="E375" s="78" t="e">
        <f t="shared" si="53"/>
        <v>#DIV/0!</v>
      </c>
      <c r="F375" s="77" t="e">
        <f t="shared" si="54"/>
        <v>#DIV/0!</v>
      </c>
      <c r="G375" s="77" t="e">
        <f t="shared" si="55"/>
        <v>#DIV/0!</v>
      </c>
      <c r="H375" s="77">
        <f t="shared" si="49"/>
        <v>0</v>
      </c>
      <c r="I375" s="76">
        <f t="shared" si="50"/>
        <v>0</v>
      </c>
    </row>
    <row r="376" spans="1:9" ht="15">
      <c r="A376" s="81">
        <f t="shared" si="51"/>
        <v>0</v>
      </c>
      <c r="B376" s="80"/>
      <c r="C376" s="79">
        <f t="shared" si="52"/>
        <v>0</v>
      </c>
      <c r="D376" s="77">
        <v>359</v>
      </c>
      <c r="E376" s="78" t="e">
        <f t="shared" si="53"/>
        <v>#DIV/0!</v>
      </c>
      <c r="F376" s="77" t="e">
        <f t="shared" si="54"/>
        <v>#DIV/0!</v>
      </c>
      <c r="G376" s="77" t="e">
        <f t="shared" si="55"/>
        <v>#DIV/0!</v>
      </c>
      <c r="H376" s="77">
        <f t="shared" si="49"/>
        <v>0</v>
      </c>
      <c r="I376" s="76">
        <f t="shared" si="50"/>
        <v>0</v>
      </c>
    </row>
    <row r="377" spans="1:9" ht="15">
      <c r="A377" s="81">
        <f t="shared" si="51"/>
        <v>0</v>
      </c>
      <c r="B377" s="80"/>
      <c r="C377" s="79">
        <f t="shared" si="52"/>
        <v>0</v>
      </c>
      <c r="D377" s="77">
        <v>360</v>
      </c>
      <c r="E377" s="78" t="e">
        <f t="shared" si="53"/>
        <v>#DIV/0!</v>
      </c>
      <c r="F377" s="77" t="e">
        <f t="shared" si="54"/>
        <v>#DIV/0!</v>
      </c>
      <c r="G377" s="77" t="e">
        <f t="shared" si="55"/>
        <v>#DIV/0!</v>
      </c>
      <c r="H377" s="77">
        <f t="shared" si="49"/>
        <v>0</v>
      </c>
      <c r="I377" s="76">
        <f t="shared" si="50"/>
        <v>0</v>
      </c>
    </row>
    <row r="378" spans="1:9" ht="15">
      <c r="A378" s="81">
        <f t="shared" si="51"/>
        <v>0</v>
      </c>
      <c r="B378" s="80"/>
      <c r="C378" s="79">
        <f t="shared" si="52"/>
        <v>0</v>
      </c>
      <c r="D378" s="77">
        <v>361</v>
      </c>
      <c r="E378" s="78" t="e">
        <f t="shared" si="53"/>
        <v>#DIV/0!</v>
      </c>
      <c r="F378" s="77" t="e">
        <f t="shared" si="54"/>
        <v>#DIV/0!</v>
      </c>
      <c r="G378" s="77" t="e">
        <f t="shared" si="55"/>
        <v>#DIV/0!</v>
      </c>
      <c r="H378" s="77">
        <f t="shared" si="49"/>
        <v>0</v>
      </c>
      <c r="I378" s="76">
        <f t="shared" si="50"/>
        <v>0</v>
      </c>
    </row>
    <row r="379" spans="1:9" ht="15">
      <c r="A379" s="81">
        <f t="shared" si="51"/>
        <v>0</v>
      </c>
      <c r="B379" s="80"/>
      <c r="C379" s="79">
        <f t="shared" si="52"/>
        <v>0</v>
      </c>
      <c r="D379" s="77">
        <v>362</v>
      </c>
      <c r="E379" s="78" t="e">
        <f t="shared" si="53"/>
        <v>#DIV/0!</v>
      </c>
      <c r="F379" s="77" t="e">
        <f t="shared" si="54"/>
        <v>#DIV/0!</v>
      </c>
      <c r="G379" s="77" t="e">
        <f t="shared" si="55"/>
        <v>#DIV/0!</v>
      </c>
      <c r="H379" s="77">
        <f t="shared" si="49"/>
        <v>0</v>
      </c>
      <c r="I379" s="76">
        <f t="shared" si="50"/>
        <v>0</v>
      </c>
    </row>
    <row r="380" spans="1:9" ht="15">
      <c r="A380" s="81">
        <f t="shared" si="51"/>
        <v>0</v>
      </c>
      <c r="B380" s="80"/>
      <c r="C380" s="79">
        <f t="shared" si="52"/>
        <v>0</v>
      </c>
      <c r="D380" s="77">
        <v>363</v>
      </c>
      <c r="E380" s="78" t="e">
        <f t="shared" si="53"/>
        <v>#DIV/0!</v>
      </c>
      <c r="F380" s="77" t="e">
        <f t="shared" si="54"/>
        <v>#DIV/0!</v>
      </c>
      <c r="G380" s="77" t="e">
        <f t="shared" si="55"/>
        <v>#DIV/0!</v>
      </c>
      <c r="H380" s="77">
        <f t="shared" si="49"/>
        <v>0</v>
      </c>
      <c r="I380" s="76">
        <f t="shared" si="50"/>
        <v>0</v>
      </c>
    </row>
    <row r="381" spans="1:9" ht="15">
      <c r="A381" s="81">
        <f t="shared" si="51"/>
        <v>0</v>
      </c>
      <c r="B381" s="80"/>
      <c r="C381" s="79">
        <f t="shared" si="52"/>
        <v>0</v>
      </c>
      <c r="D381" s="77">
        <v>364</v>
      </c>
      <c r="E381" s="78" t="e">
        <f t="shared" si="53"/>
        <v>#DIV/0!</v>
      </c>
      <c r="F381" s="77" t="e">
        <f t="shared" si="54"/>
        <v>#DIV/0!</v>
      </c>
      <c r="G381" s="77" t="e">
        <f t="shared" si="55"/>
        <v>#DIV/0!</v>
      </c>
      <c r="H381" s="77">
        <f t="shared" si="49"/>
        <v>0</v>
      </c>
      <c r="I381" s="76">
        <f t="shared" si="50"/>
        <v>0</v>
      </c>
    </row>
    <row r="382" spans="1:9" ht="15">
      <c r="A382" s="81">
        <f t="shared" si="51"/>
        <v>0</v>
      </c>
      <c r="B382" s="80"/>
      <c r="C382" s="79">
        <f t="shared" si="52"/>
        <v>0</v>
      </c>
      <c r="D382" s="77">
        <v>365</v>
      </c>
      <c r="E382" s="78" t="e">
        <f t="shared" si="53"/>
        <v>#DIV/0!</v>
      </c>
      <c r="F382" s="77" t="e">
        <f t="shared" si="54"/>
        <v>#DIV/0!</v>
      </c>
      <c r="G382" s="77" t="e">
        <f t="shared" si="55"/>
        <v>#DIV/0!</v>
      </c>
      <c r="H382" s="77">
        <f t="shared" si="49"/>
        <v>0</v>
      </c>
      <c r="I382" s="76">
        <f t="shared" si="50"/>
        <v>0</v>
      </c>
    </row>
    <row r="383" spans="1:9" ht="15">
      <c r="A383" s="81">
        <f t="shared" si="51"/>
        <v>0</v>
      </c>
      <c r="B383" s="80"/>
      <c r="C383" s="79">
        <f t="shared" si="52"/>
        <v>0</v>
      </c>
      <c r="D383" s="77">
        <v>366</v>
      </c>
      <c r="E383" s="78" t="e">
        <f t="shared" si="53"/>
        <v>#DIV/0!</v>
      </c>
      <c r="F383" s="77" t="e">
        <f t="shared" si="54"/>
        <v>#DIV/0!</v>
      </c>
      <c r="G383" s="77" t="e">
        <f t="shared" si="55"/>
        <v>#DIV/0!</v>
      </c>
      <c r="H383" s="77">
        <f t="shared" si="49"/>
        <v>0</v>
      </c>
      <c r="I383" s="76">
        <f t="shared" si="50"/>
        <v>0</v>
      </c>
    </row>
    <row r="384" spans="1:9" ht="15">
      <c r="A384" s="81">
        <f t="shared" si="51"/>
        <v>0</v>
      </c>
      <c r="B384" s="80"/>
      <c r="C384" s="79">
        <f t="shared" si="52"/>
        <v>0</v>
      </c>
      <c r="D384" s="77">
        <v>367</v>
      </c>
      <c r="E384" s="78" t="e">
        <f t="shared" si="53"/>
        <v>#DIV/0!</v>
      </c>
      <c r="F384" s="77" t="e">
        <f t="shared" si="54"/>
        <v>#DIV/0!</v>
      </c>
      <c r="G384" s="77" t="e">
        <f t="shared" si="55"/>
        <v>#DIV/0!</v>
      </c>
      <c r="H384" s="77">
        <f t="shared" si="49"/>
        <v>0</v>
      </c>
      <c r="I384" s="76">
        <f t="shared" si="50"/>
        <v>0</v>
      </c>
    </row>
    <row r="385" spans="1:9" ht="15">
      <c r="A385" s="81">
        <f t="shared" si="51"/>
        <v>0</v>
      </c>
      <c r="B385" s="80"/>
      <c r="C385" s="79">
        <f t="shared" si="52"/>
        <v>0</v>
      </c>
      <c r="D385" s="77">
        <v>368</v>
      </c>
      <c r="E385" s="78" t="e">
        <f t="shared" si="53"/>
        <v>#DIV/0!</v>
      </c>
      <c r="F385" s="77" t="e">
        <f t="shared" si="54"/>
        <v>#DIV/0!</v>
      </c>
      <c r="G385" s="77" t="e">
        <f t="shared" si="55"/>
        <v>#DIV/0!</v>
      </c>
      <c r="H385" s="77">
        <f t="shared" si="49"/>
        <v>0</v>
      </c>
      <c r="I385" s="76">
        <f t="shared" si="50"/>
        <v>0</v>
      </c>
    </row>
    <row r="386" spans="1:9" ht="15">
      <c r="A386" s="81">
        <f t="shared" si="51"/>
        <v>0</v>
      </c>
      <c r="B386" s="80"/>
      <c r="C386" s="79">
        <f t="shared" si="52"/>
        <v>0</v>
      </c>
      <c r="D386" s="77">
        <v>369</v>
      </c>
      <c r="E386" s="78" t="e">
        <f t="shared" si="53"/>
        <v>#DIV/0!</v>
      </c>
      <c r="F386" s="77" t="e">
        <f t="shared" si="54"/>
        <v>#DIV/0!</v>
      </c>
      <c r="G386" s="77" t="e">
        <f t="shared" si="55"/>
        <v>#DIV/0!</v>
      </c>
      <c r="H386" s="77">
        <f t="shared" si="49"/>
        <v>0</v>
      </c>
      <c r="I386" s="76">
        <f t="shared" si="50"/>
        <v>0</v>
      </c>
    </row>
    <row r="387" spans="1:9" ht="15">
      <c r="A387" s="81">
        <f t="shared" si="51"/>
        <v>0</v>
      </c>
      <c r="B387" s="80"/>
      <c r="C387" s="79">
        <f t="shared" si="52"/>
        <v>0</v>
      </c>
      <c r="D387" s="77">
        <v>370</v>
      </c>
      <c r="E387" s="78" t="e">
        <f t="shared" si="53"/>
        <v>#DIV/0!</v>
      </c>
      <c r="F387" s="77" t="e">
        <f t="shared" si="54"/>
        <v>#DIV/0!</v>
      </c>
      <c r="G387" s="77" t="e">
        <f t="shared" si="55"/>
        <v>#DIV/0!</v>
      </c>
      <c r="H387" s="77">
        <f t="shared" si="49"/>
        <v>0</v>
      </c>
      <c r="I387" s="76">
        <f t="shared" si="50"/>
        <v>0</v>
      </c>
    </row>
    <row r="388" spans="1:9" ht="15">
      <c r="A388" s="81">
        <f t="shared" si="51"/>
        <v>0</v>
      </c>
      <c r="B388" s="80"/>
      <c r="C388" s="79">
        <f t="shared" si="52"/>
        <v>0</v>
      </c>
      <c r="D388" s="77">
        <v>371</v>
      </c>
      <c r="E388" s="78" t="e">
        <f t="shared" si="53"/>
        <v>#DIV/0!</v>
      </c>
      <c r="F388" s="77" t="e">
        <f t="shared" si="54"/>
        <v>#DIV/0!</v>
      </c>
      <c r="G388" s="77" t="e">
        <f t="shared" si="55"/>
        <v>#DIV/0!</v>
      </c>
      <c r="H388" s="77">
        <f t="shared" si="49"/>
        <v>0</v>
      </c>
      <c r="I388" s="76">
        <f t="shared" si="50"/>
        <v>0</v>
      </c>
    </row>
    <row r="389" spans="1:9" ht="15">
      <c r="A389" s="81">
        <f t="shared" si="51"/>
        <v>0</v>
      </c>
      <c r="B389" s="80"/>
      <c r="C389" s="79">
        <f t="shared" si="52"/>
        <v>0</v>
      </c>
      <c r="D389" s="77">
        <v>372</v>
      </c>
      <c r="E389" s="78" t="e">
        <f t="shared" si="53"/>
        <v>#DIV/0!</v>
      </c>
      <c r="F389" s="77" t="e">
        <f t="shared" si="54"/>
        <v>#DIV/0!</v>
      </c>
      <c r="G389" s="77" t="e">
        <f t="shared" si="55"/>
        <v>#DIV/0!</v>
      </c>
      <c r="H389" s="77">
        <f t="shared" si="49"/>
        <v>0</v>
      </c>
      <c r="I389" s="76">
        <f t="shared" si="50"/>
        <v>0</v>
      </c>
    </row>
    <row r="390" spans="1:9" ht="15">
      <c r="A390" s="81">
        <f t="shared" si="51"/>
        <v>0</v>
      </c>
      <c r="B390" s="80"/>
      <c r="C390" s="79">
        <f t="shared" si="52"/>
        <v>0</v>
      </c>
      <c r="D390" s="77">
        <v>373</v>
      </c>
      <c r="E390" s="78" t="e">
        <f t="shared" si="53"/>
        <v>#DIV/0!</v>
      </c>
      <c r="F390" s="77" t="e">
        <f t="shared" si="54"/>
        <v>#DIV/0!</v>
      </c>
      <c r="G390" s="77" t="e">
        <f t="shared" si="55"/>
        <v>#DIV/0!</v>
      </c>
      <c r="H390" s="77">
        <f t="shared" si="49"/>
        <v>0</v>
      </c>
      <c r="I390" s="76">
        <f t="shared" si="50"/>
        <v>0</v>
      </c>
    </row>
    <row r="391" spans="1:9" ht="15">
      <c r="A391" s="81">
        <f t="shared" si="51"/>
        <v>0</v>
      </c>
      <c r="B391" s="80"/>
      <c r="C391" s="79">
        <f t="shared" si="52"/>
        <v>0</v>
      </c>
      <c r="D391" s="77">
        <v>374</v>
      </c>
      <c r="E391" s="78" t="e">
        <f t="shared" si="53"/>
        <v>#DIV/0!</v>
      </c>
      <c r="F391" s="77" t="e">
        <f t="shared" si="54"/>
        <v>#DIV/0!</v>
      </c>
      <c r="G391" s="77" t="e">
        <f t="shared" si="55"/>
        <v>#DIV/0!</v>
      </c>
      <c r="H391" s="77">
        <f t="shared" si="49"/>
        <v>0</v>
      </c>
      <c r="I391" s="76">
        <f t="shared" si="50"/>
        <v>0</v>
      </c>
    </row>
    <row r="392" spans="1:9" ht="15">
      <c r="A392" s="81">
        <f t="shared" si="51"/>
        <v>0</v>
      </c>
      <c r="B392" s="80"/>
      <c r="C392" s="79">
        <f t="shared" si="52"/>
        <v>0</v>
      </c>
      <c r="D392" s="77">
        <v>375</v>
      </c>
      <c r="E392" s="78" t="e">
        <f t="shared" si="53"/>
        <v>#DIV/0!</v>
      </c>
      <c r="F392" s="77" t="e">
        <f t="shared" si="54"/>
        <v>#DIV/0!</v>
      </c>
      <c r="G392" s="77" t="e">
        <f t="shared" si="55"/>
        <v>#DIV/0!</v>
      </c>
      <c r="H392" s="77">
        <f t="shared" si="49"/>
        <v>0</v>
      </c>
      <c r="I392" s="76">
        <f t="shared" si="50"/>
        <v>0</v>
      </c>
    </row>
    <row r="393" spans="1:9" ht="15">
      <c r="A393" s="81">
        <f t="shared" si="51"/>
        <v>0</v>
      </c>
      <c r="B393" s="80"/>
      <c r="C393" s="79">
        <f t="shared" si="52"/>
        <v>0</v>
      </c>
      <c r="D393" s="77">
        <v>376</v>
      </c>
      <c r="E393" s="78" t="e">
        <f t="shared" si="53"/>
        <v>#DIV/0!</v>
      </c>
      <c r="F393" s="77" t="e">
        <f t="shared" si="54"/>
        <v>#DIV/0!</v>
      </c>
      <c r="G393" s="77" t="e">
        <f t="shared" si="55"/>
        <v>#DIV/0!</v>
      </c>
      <c r="H393" s="77">
        <f aca="true" t="shared" si="56" ref="H393:H437">IF(ISERR(+F393*A393/$B$11/100)=1,0,F393*A393/$B$11/100)</f>
        <v>0</v>
      </c>
      <c r="I393" s="76">
        <f aca="true" t="shared" si="57" ref="I393:I437">IF(ISERR(+G393-H393)=1,0,G393-H393)</f>
        <v>0</v>
      </c>
    </row>
    <row r="394" spans="1:9" ht="15">
      <c r="A394" s="81">
        <f aca="true" t="shared" si="58" ref="A394:A437">A393</f>
        <v>0</v>
      </c>
      <c r="B394" s="80"/>
      <c r="C394" s="79">
        <f aca="true" t="shared" si="59" ref="C394:C437">+C393</f>
        <v>0</v>
      </c>
      <c r="D394" s="77">
        <v>377</v>
      </c>
      <c r="E394" s="78" t="e">
        <f aca="true" t="shared" si="60" ref="E394:E437">(-LOG(1-((F394-B394)*A394/100/$B$11/G393))/(LOG(1+(A394/$B$11/100)))*(C394&lt;&gt;0))+(E393-1)*(C394=0)</f>
        <v>#DIV/0!</v>
      </c>
      <c r="F394" s="77" t="e">
        <f aca="true" t="shared" si="61" ref="F394:F437">(F393-I393-B393)*(E393&gt;1)</f>
        <v>#DIV/0!</v>
      </c>
      <c r="G394" s="77" t="e">
        <f aca="true" t="shared" si="62" ref="G394:G437">PMT(A394/100/$B$11,E394,-F394)*(C394=0)+G393*(C394&lt;&gt;0)</f>
        <v>#DIV/0!</v>
      </c>
      <c r="H394" s="77">
        <f t="shared" si="56"/>
        <v>0</v>
      </c>
      <c r="I394" s="76">
        <f t="shared" si="57"/>
        <v>0</v>
      </c>
    </row>
    <row r="395" spans="1:9" ht="15">
      <c r="A395" s="81">
        <f t="shared" si="58"/>
        <v>0</v>
      </c>
      <c r="B395" s="80"/>
      <c r="C395" s="79">
        <f t="shared" si="59"/>
        <v>0</v>
      </c>
      <c r="D395" s="77">
        <v>378</v>
      </c>
      <c r="E395" s="78" t="e">
        <f t="shared" si="60"/>
        <v>#DIV/0!</v>
      </c>
      <c r="F395" s="77" t="e">
        <f t="shared" si="61"/>
        <v>#DIV/0!</v>
      </c>
      <c r="G395" s="77" t="e">
        <f t="shared" si="62"/>
        <v>#DIV/0!</v>
      </c>
      <c r="H395" s="77">
        <f t="shared" si="56"/>
        <v>0</v>
      </c>
      <c r="I395" s="76">
        <f t="shared" si="57"/>
        <v>0</v>
      </c>
    </row>
    <row r="396" spans="1:9" ht="15">
      <c r="A396" s="81">
        <f t="shared" si="58"/>
        <v>0</v>
      </c>
      <c r="B396" s="80"/>
      <c r="C396" s="79">
        <f t="shared" si="59"/>
        <v>0</v>
      </c>
      <c r="D396" s="77">
        <v>379</v>
      </c>
      <c r="E396" s="78" t="e">
        <f t="shared" si="60"/>
        <v>#DIV/0!</v>
      </c>
      <c r="F396" s="77" t="e">
        <f t="shared" si="61"/>
        <v>#DIV/0!</v>
      </c>
      <c r="G396" s="77" t="e">
        <f t="shared" si="62"/>
        <v>#DIV/0!</v>
      </c>
      <c r="H396" s="77">
        <f t="shared" si="56"/>
        <v>0</v>
      </c>
      <c r="I396" s="76">
        <f t="shared" si="57"/>
        <v>0</v>
      </c>
    </row>
    <row r="397" spans="1:9" ht="15">
      <c r="A397" s="81">
        <f t="shared" si="58"/>
        <v>0</v>
      </c>
      <c r="B397" s="80"/>
      <c r="C397" s="79">
        <f t="shared" si="59"/>
        <v>0</v>
      </c>
      <c r="D397" s="77">
        <v>380</v>
      </c>
      <c r="E397" s="78" t="e">
        <f t="shared" si="60"/>
        <v>#DIV/0!</v>
      </c>
      <c r="F397" s="77" t="e">
        <f t="shared" si="61"/>
        <v>#DIV/0!</v>
      </c>
      <c r="G397" s="77" t="e">
        <f t="shared" si="62"/>
        <v>#DIV/0!</v>
      </c>
      <c r="H397" s="77">
        <f t="shared" si="56"/>
        <v>0</v>
      </c>
      <c r="I397" s="76">
        <f t="shared" si="57"/>
        <v>0</v>
      </c>
    </row>
    <row r="398" spans="1:9" ht="15">
      <c r="A398" s="81">
        <f t="shared" si="58"/>
        <v>0</v>
      </c>
      <c r="B398" s="80"/>
      <c r="C398" s="79">
        <f t="shared" si="59"/>
        <v>0</v>
      </c>
      <c r="D398" s="77">
        <v>381</v>
      </c>
      <c r="E398" s="78" t="e">
        <f t="shared" si="60"/>
        <v>#DIV/0!</v>
      </c>
      <c r="F398" s="77" t="e">
        <f t="shared" si="61"/>
        <v>#DIV/0!</v>
      </c>
      <c r="G398" s="77" t="e">
        <f t="shared" si="62"/>
        <v>#DIV/0!</v>
      </c>
      <c r="H398" s="77">
        <f t="shared" si="56"/>
        <v>0</v>
      </c>
      <c r="I398" s="76">
        <f t="shared" si="57"/>
        <v>0</v>
      </c>
    </row>
    <row r="399" spans="1:9" ht="15">
      <c r="A399" s="81">
        <f t="shared" si="58"/>
        <v>0</v>
      </c>
      <c r="B399" s="80"/>
      <c r="C399" s="79">
        <f t="shared" si="59"/>
        <v>0</v>
      </c>
      <c r="D399" s="77">
        <v>382</v>
      </c>
      <c r="E399" s="78" t="e">
        <f t="shared" si="60"/>
        <v>#DIV/0!</v>
      </c>
      <c r="F399" s="77" t="e">
        <f t="shared" si="61"/>
        <v>#DIV/0!</v>
      </c>
      <c r="G399" s="77" t="e">
        <f t="shared" si="62"/>
        <v>#DIV/0!</v>
      </c>
      <c r="H399" s="77">
        <f t="shared" si="56"/>
        <v>0</v>
      </c>
      <c r="I399" s="76">
        <f t="shared" si="57"/>
        <v>0</v>
      </c>
    </row>
    <row r="400" spans="1:9" ht="15">
      <c r="A400" s="81">
        <f t="shared" si="58"/>
        <v>0</v>
      </c>
      <c r="B400" s="80"/>
      <c r="C400" s="79">
        <f t="shared" si="59"/>
        <v>0</v>
      </c>
      <c r="D400" s="77">
        <v>383</v>
      </c>
      <c r="E400" s="78" t="e">
        <f t="shared" si="60"/>
        <v>#DIV/0!</v>
      </c>
      <c r="F400" s="77" t="e">
        <f t="shared" si="61"/>
        <v>#DIV/0!</v>
      </c>
      <c r="G400" s="77" t="e">
        <f t="shared" si="62"/>
        <v>#DIV/0!</v>
      </c>
      <c r="H400" s="77">
        <f t="shared" si="56"/>
        <v>0</v>
      </c>
      <c r="I400" s="76">
        <f t="shared" si="57"/>
        <v>0</v>
      </c>
    </row>
    <row r="401" spans="1:9" ht="15">
      <c r="A401" s="81">
        <f t="shared" si="58"/>
        <v>0</v>
      </c>
      <c r="B401" s="80"/>
      <c r="C401" s="79">
        <f t="shared" si="59"/>
        <v>0</v>
      </c>
      <c r="D401" s="77">
        <v>384</v>
      </c>
      <c r="E401" s="78" t="e">
        <f t="shared" si="60"/>
        <v>#DIV/0!</v>
      </c>
      <c r="F401" s="77" t="e">
        <f t="shared" si="61"/>
        <v>#DIV/0!</v>
      </c>
      <c r="G401" s="77" t="e">
        <f t="shared" si="62"/>
        <v>#DIV/0!</v>
      </c>
      <c r="H401" s="77">
        <f t="shared" si="56"/>
        <v>0</v>
      </c>
      <c r="I401" s="76">
        <f t="shared" si="57"/>
        <v>0</v>
      </c>
    </row>
    <row r="402" spans="1:9" ht="15">
      <c r="A402" s="81">
        <f t="shared" si="58"/>
        <v>0</v>
      </c>
      <c r="B402" s="80"/>
      <c r="C402" s="79">
        <f t="shared" si="59"/>
        <v>0</v>
      </c>
      <c r="D402" s="77">
        <v>385</v>
      </c>
      <c r="E402" s="78" t="e">
        <f t="shared" si="60"/>
        <v>#DIV/0!</v>
      </c>
      <c r="F402" s="77" t="e">
        <f t="shared" si="61"/>
        <v>#DIV/0!</v>
      </c>
      <c r="G402" s="77" t="e">
        <f t="shared" si="62"/>
        <v>#DIV/0!</v>
      </c>
      <c r="H402" s="77">
        <f t="shared" si="56"/>
        <v>0</v>
      </c>
      <c r="I402" s="76">
        <f t="shared" si="57"/>
        <v>0</v>
      </c>
    </row>
    <row r="403" spans="1:9" ht="15">
      <c r="A403" s="81">
        <f t="shared" si="58"/>
        <v>0</v>
      </c>
      <c r="B403" s="80"/>
      <c r="C403" s="79">
        <f t="shared" si="59"/>
        <v>0</v>
      </c>
      <c r="D403" s="77">
        <v>386</v>
      </c>
      <c r="E403" s="78" t="e">
        <f t="shared" si="60"/>
        <v>#DIV/0!</v>
      </c>
      <c r="F403" s="77" t="e">
        <f t="shared" si="61"/>
        <v>#DIV/0!</v>
      </c>
      <c r="G403" s="77" t="e">
        <f t="shared" si="62"/>
        <v>#DIV/0!</v>
      </c>
      <c r="H403" s="77">
        <f t="shared" si="56"/>
        <v>0</v>
      </c>
      <c r="I403" s="76">
        <f t="shared" si="57"/>
        <v>0</v>
      </c>
    </row>
    <row r="404" spans="1:9" ht="15">
      <c r="A404" s="81">
        <f t="shared" si="58"/>
        <v>0</v>
      </c>
      <c r="B404" s="80"/>
      <c r="C404" s="79">
        <f t="shared" si="59"/>
        <v>0</v>
      </c>
      <c r="D404" s="77">
        <v>387</v>
      </c>
      <c r="E404" s="78" t="e">
        <f t="shared" si="60"/>
        <v>#DIV/0!</v>
      </c>
      <c r="F404" s="77" t="e">
        <f t="shared" si="61"/>
        <v>#DIV/0!</v>
      </c>
      <c r="G404" s="77" t="e">
        <f t="shared" si="62"/>
        <v>#DIV/0!</v>
      </c>
      <c r="H404" s="77">
        <f t="shared" si="56"/>
        <v>0</v>
      </c>
      <c r="I404" s="76">
        <f t="shared" si="57"/>
        <v>0</v>
      </c>
    </row>
    <row r="405" spans="1:9" ht="15">
      <c r="A405" s="81">
        <f t="shared" si="58"/>
        <v>0</v>
      </c>
      <c r="B405" s="80"/>
      <c r="C405" s="79">
        <f t="shared" si="59"/>
        <v>0</v>
      </c>
      <c r="D405" s="77">
        <v>388</v>
      </c>
      <c r="E405" s="78" t="e">
        <f t="shared" si="60"/>
        <v>#DIV/0!</v>
      </c>
      <c r="F405" s="77" t="e">
        <f t="shared" si="61"/>
        <v>#DIV/0!</v>
      </c>
      <c r="G405" s="77" t="e">
        <f t="shared" si="62"/>
        <v>#DIV/0!</v>
      </c>
      <c r="H405" s="77">
        <f t="shared" si="56"/>
        <v>0</v>
      </c>
      <c r="I405" s="76">
        <f t="shared" si="57"/>
        <v>0</v>
      </c>
    </row>
    <row r="406" spans="1:9" ht="15">
      <c r="A406" s="81">
        <f t="shared" si="58"/>
        <v>0</v>
      </c>
      <c r="B406" s="80"/>
      <c r="C406" s="79">
        <f t="shared" si="59"/>
        <v>0</v>
      </c>
      <c r="D406" s="77">
        <v>389</v>
      </c>
      <c r="E406" s="78" t="e">
        <f t="shared" si="60"/>
        <v>#DIV/0!</v>
      </c>
      <c r="F406" s="77" t="e">
        <f t="shared" si="61"/>
        <v>#DIV/0!</v>
      </c>
      <c r="G406" s="77" t="e">
        <f t="shared" si="62"/>
        <v>#DIV/0!</v>
      </c>
      <c r="H406" s="77">
        <f t="shared" si="56"/>
        <v>0</v>
      </c>
      <c r="I406" s="76">
        <f t="shared" si="57"/>
        <v>0</v>
      </c>
    </row>
    <row r="407" spans="1:9" ht="15">
      <c r="A407" s="81">
        <f t="shared" si="58"/>
        <v>0</v>
      </c>
      <c r="B407" s="80"/>
      <c r="C407" s="79">
        <f t="shared" si="59"/>
        <v>0</v>
      </c>
      <c r="D407" s="77">
        <v>390</v>
      </c>
      <c r="E407" s="78" t="e">
        <f t="shared" si="60"/>
        <v>#DIV/0!</v>
      </c>
      <c r="F407" s="77" t="e">
        <f t="shared" si="61"/>
        <v>#DIV/0!</v>
      </c>
      <c r="G407" s="77" t="e">
        <f t="shared" si="62"/>
        <v>#DIV/0!</v>
      </c>
      <c r="H407" s="77">
        <f t="shared" si="56"/>
        <v>0</v>
      </c>
      <c r="I407" s="76">
        <f t="shared" si="57"/>
        <v>0</v>
      </c>
    </row>
    <row r="408" spans="1:9" ht="15">
      <c r="A408" s="81">
        <f t="shared" si="58"/>
        <v>0</v>
      </c>
      <c r="B408" s="80"/>
      <c r="C408" s="79">
        <f t="shared" si="59"/>
        <v>0</v>
      </c>
      <c r="D408" s="77">
        <v>391</v>
      </c>
      <c r="E408" s="78" t="e">
        <f t="shared" si="60"/>
        <v>#DIV/0!</v>
      </c>
      <c r="F408" s="77" t="e">
        <f t="shared" si="61"/>
        <v>#DIV/0!</v>
      </c>
      <c r="G408" s="77" t="e">
        <f t="shared" si="62"/>
        <v>#DIV/0!</v>
      </c>
      <c r="H408" s="77">
        <f t="shared" si="56"/>
        <v>0</v>
      </c>
      <c r="I408" s="76">
        <f t="shared" si="57"/>
        <v>0</v>
      </c>
    </row>
    <row r="409" spans="1:9" ht="15">
      <c r="A409" s="81">
        <f t="shared" si="58"/>
        <v>0</v>
      </c>
      <c r="B409" s="80"/>
      <c r="C409" s="79">
        <f t="shared" si="59"/>
        <v>0</v>
      </c>
      <c r="D409" s="77">
        <v>392</v>
      </c>
      <c r="E409" s="78" t="e">
        <f t="shared" si="60"/>
        <v>#DIV/0!</v>
      </c>
      <c r="F409" s="77" t="e">
        <f t="shared" si="61"/>
        <v>#DIV/0!</v>
      </c>
      <c r="G409" s="77" t="e">
        <f t="shared" si="62"/>
        <v>#DIV/0!</v>
      </c>
      <c r="H409" s="77">
        <f t="shared" si="56"/>
        <v>0</v>
      </c>
      <c r="I409" s="76">
        <f t="shared" si="57"/>
        <v>0</v>
      </c>
    </row>
    <row r="410" spans="1:9" ht="15">
      <c r="A410" s="81">
        <f t="shared" si="58"/>
        <v>0</v>
      </c>
      <c r="B410" s="80"/>
      <c r="C410" s="79">
        <f t="shared" si="59"/>
        <v>0</v>
      </c>
      <c r="D410" s="77">
        <v>393</v>
      </c>
      <c r="E410" s="78" t="e">
        <f t="shared" si="60"/>
        <v>#DIV/0!</v>
      </c>
      <c r="F410" s="77" t="e">
        <f t="shared" si="61"/>
        <v>#DIV/0!</v>
      </c>
      <c r="G410" s="77" t="e">
        <f t="shared" si="62"/>
        <v>#DIV/0!</v>
      </c>
      <c r="H410" s="77">
        <f t="shared" si="56"/>
        <v>0</v>
      </c>
      <c r="I410" s="76">
        <f t="shared" si="57"/>
        <v>0</v>
      </c>
    </row>
    <row r="411" spans="1:9" ht="15">
      <c r="A411" s="81">
        <f t="shared" si="58"/>
        <v>0</v>
      </c>
      <c r="B411" s="80"/>
      <c r="C411" s="79">
        <f t="shared" si="59"/>
        <v>0</v>
      </c>
      <c r="D411" s="77">
        <v>394</v>
      </c>
      <c r="E411" s="78" t="e">
        <f t="shared" si="60"/>
        <v>#DIV/0!</v>
      </c>
      <c r="F411" s="77" t="e">
        <f t="shared" si="61"/>
        <v>#DIV/0!</v>
      </c>
      <c r="G411" s="77" t="e">
        <f t="shared" si="62"/>
        <v>#DIV/0!</v>
      </c>
      <c r="H411" s="77">
        <f t="shared" si="56"/>
        <v>0</v>
      </c>
      <c r="I411" s="76">
        <f t="shared" si="57"/>
        <v>0</v>
      </c>
    </row>
    <row r="412" spans="1:9" ht="15">
      <c r="A412" s="81">
        <f t="shared" si="58"/>
        <v>0</v>
      </c>
      <c r="B412" s="80"/>
      <c r="C412" s="79">
        <f t="shared" si="59"/>
        <v>0</v>
      </c>
      <c r="D412" s="77">
        <v>395</v>
      </c>
      <c r="E412" s="78" t="e">
        <f t="shared" si="60"/>
        <v>#DIV/0!</v>
      </c>
      <c r="F412" s="77" t="e">
        <f t="shared" si="61"/>
        <v>#DIV/0!</v>
      </c>
      <c r="G412" s="77" t="e">
        <f t="shared" si="62"/>
        <v>#DIV/0!</v>
      </c>
      <c r="H412" s="77">
        <f t="shared" si="56"/>
        <v>0</v>
      </c>
      <c r="I412" s="76">
        <f t="shared" si="57"/>
        <v>0</v>
      </c>
    </row>
    <row r="413" spans="1:9" ht="15">
      <c r="A413" s="81">
        <f t="shared" si="58"/>
        <v>0</v>
      </c>
      <c r="B413" s="80"/>
      <c r="C413" s="79">
        <f t="shared" si="59"/>
        <v>0</v>
      </c>
      <c r="D413" s="77">
        <v>396</v>
      </c>
      <c r="E413" s="78" t="e">
        <f t="shared" si="60"/>
        <v>#DIV/0!</v>
      </c>
      <c r="F413" s="77" t="e">
        <f t="shared" si="61"/>
        <v>#DIV/0!</v>
      </c>
      <c r="G413" s="77" t="e">
        <f t="shared" si="62"/>
        <v>#DIV/0!</v>
      </c>
      <c r="H413" s="77">
        <f t="shared" si="56"/>
        <v>0</v>
      </c>
      <c r="I413" s="76">
        <f t="shared" si="57"/>
        <v>0</v>
      </c>
    </row>
    <row r="414" spans="1:9" ht="15">
      <c r="A414" s="81">
        <f t="shared" si="58"/>
        <v>0</v>
      </c>
      <c r="B414" s="80"/>
      <c r="C414" s="79">
        <f t="shared" si="59"/>
        <v>0</v>
      </c>
      <c r="D414" s="77">
        <v>397</v>
      </c>
      <c r="E414" s="78" t="e">
        <f t="shared" si="60"/>
        <v>#DIV/0!</v>
      </c>
      <c r="F414" s="77" t="e">
        <f t="shared" si="61"/>
        <v>#DIV/0!</v>
      </c>
      <c r="G414" s="77" t="e">
        <f t="shared" si="62"/>
        <v>#DIV/0!</v>
      </c>
      <c r="H414" s="77">
        <f t="shared" si="56"/>
        <v>0</v>
      </c>
      <c r="I414" s="76">
        <f t="shared" si="57"/>
        <v>0</v>
      </c>
    </row>
    <row r="415" spans="1:9" ht="15">
      <c r="A415" s="81">
        <f t="shared" si="58"/>
        <v>0</v>
      </c>
      <c r="B415" s="80"/>
      <c r="C415" s="79">
        <f t="shared" si="59"/>
        <v>0</v>
      </c>
      <c r="D415" s="77">
        <v>398</v>
      </c>
      <c r="E415" s="78" t="e">
        <f t="shared" si="60"/>
        <v>#DIV/0!</v>
      </c>
      <c r="F415" s="77" t="e">
        <f t="shared" si="61"/>
        <v>#DIV/0!</v>
      </c>
      <c r="G415" s="77" t="e">
        <f t="shared" si="62"/>
        <v>#DIV/0!</v>
      </c>
      <c r="H415" s="77">
        <f t="shared" si="56"/>
        <v>0</v>
      </c>
      <c r="I415" s="76">
        <f t="shared" si="57"/>
        <v>0</v>
      </c>
    </row>
    <row r="416" spans="1:9" ht="15">
      <c r="A416" s="81">
        <f t="shared" si="58"/>
        <v>0</v>
      </c>
      <c r="B416" s="80"/>
      <c r="C416" s="79">
        <f t="shared" si="59"/>
        <v>0</v>
      </c>
      <c r="D416" s="77">
        <v>399</v>
      </c>
      <c r="E416" s="78" t="e">
        <f t="shared" si="60"/>
        <v>#DIV/0!</v>
      </c>
      <c r="F416" s="77" t="e">
        <f t="shared" si="61"/>
        <v>#DIV/0!</v>
      </c>
      <c r="G416" s="77" t="e">
        <f t="shared" si="62"/>
        <v>#DIV/0!</v>
      </c>
      <c r="H416" s="77">
        <f t="shared" si="56"/>
        <v>0</v>
      </c>
      <c r="I416" s="76">
        <f t="shared" si="57"/>
        <v>0</v>
      </c>
    </row>
    <row r="417" spans="1:9" ht="15">
      <c r="A417" s="81">
        <f t="shared" si="58"/>
        <v>0</v>
      </c>
      <c r="B417" s="80"/>
      <c r="C417" s="79">
        <f t="shared" si="59"/>
        <v>0</v>
      </c>
      <c r="D417" s="77">
        <v>400</v>
      </c>
      <c r="E417" s="78" t="e">
        <f t="shared" si="60"/>
        <v>#DIV/0!</v>
      </c>
      <c r="F417" s="77" t="e">
        <f t="shared" si="61"/>
        <v>#DIV/0!</v>
      </c>
      <c r="G417" s="77" t="e">
        <f t="shared" si="62"/>
        <v>#DIV/0!</v>
      </c>
      <c r="H417" s="77">
        <f t="shared" si="56"/>
        <v>0</v>
      </c>
      <c r="I417" s="76">
        <f t="shared" si="57"/>
        <v>0</v>
      </c>
    </row>
    <row r="418" spans="1:9" ht="15">
      <c r="A418" s="81">
        <f t="shared" si="58"/>
        <v>0</v>
      </c>
      <c r="B418" s="80"/>
      <c r="C418" s="79">
        <f t="shared" si="59"/>
        <v>0</v>
      </c>
      <c r="D418" s="77">
        <v>401</v>
      </c>
      <c r="E418" s="78" t="e">
        <f t="shared" si="60"/>
        <v>#DIV/0!</v>
      </c>
      <c r="F418" s="77" t="e">
        <f t="shared" si="61"/>
        <v>#DIV/0!</v>
      </c>
      <c r="G418" s="77" t="e">
        <f t="shared" si="62"/>
        <v>#DIV/0!</v>
      </c>
      <c r="H418" s="77">
        <f t="shared" si="56"/>
        <v>0</v>
      </c>
      <c r="I418" s="76">
        <f t="shared" si="57"/>
        <v>0</v>
      </c>
    </row>
    <row r="419" spans="1:9" ht="15">
      <c r="A419" s="81">
        <f t="shared" si="58"/>
        <v>0</v>
      </c>
      <c r="B419" s="80"/>
      <c r="C419" s="79">
        <f t="shared" si="59"/>
        <v>0</v>
      </c>
      <c r="D419" s="77">
        <v>402</v>
      </c>
      <c r="E419" s="78" t="e">
        <f t="shared" si="60"/>
        <v>#DIV/0!</v>
      </c>
      <c r="F419" s="77" t="e">
        <f t="shared" si="61"/>
        <v>#DIV/0!</v>
      </c>
      <c r="G419" s="77" t="e">
        <f t="shared" si="62"/>
        <v>#DIV/0!</v>
      </c>
      <c r="H419" s="77">
        <f t="shared" si="56"/>
        <v>0</v>
      </c>
      <c r="I419" s="76">
        <f t="shared" si="57"/>
        <v>0</v>
      </c>
    </row>
    <row r="420" spans="1:9" ht="15">
      <c r="A420" s="81">
        <f t="shared" si="58"/>
        <v>0</v>
      </c>
      <c r="B420" s="80"/>
      <c r="C420" s="79">
        <f t="shared" si="59"/>
        <v>0</v>
      </c>
      <c r="D420" s="77">
        <v>403</v>
      </c>
      <c r="E420" s="78" t="e">
        <f t="shared" si="60"/>
        <v>#DIV/0!</v>
      </c>
      <c r="F420" s="77" t="e">
        <f t="shared" si="61"/>
        <v>#DIV/0!</v>
      </c>
      <c r="G420" s="77" t="e">
        <f t="shared" si="62"/>
        <v>#DIV/0!</v>
      </c>
      <c r="H420" s="77">
        <f t="shared" si="56"/>
        <v>0</v>
      </c>
      <c r="I420" s="76">
        <f t="shared" si="57"/>
        <v>0</v>
      </c>
    </row>
    <row r="421" spans="1:9" ht="15">
      <c r="A421" s="81">
        <f t="shared" si="58"/>
        <v>0</v>
      </c>
      <c r="B421" s="80"/>
      <c r="C421" s="79">
        <f t="shared" si="59"/>
        <v>0</v>
      </c>
      <c r="D421" s="77">
        <v>404</v>
      </c>
      <c r="E421" s="78" t="e">
        <f t="shared" si="60"/>
        <v>#DIV/0!</v>
      </c>
      <c r="F421" s="77" t="e">
        <f t="shared" si="61"/>
        <v>#DIV/0!</v>
      </c>
      <c r="G421" s="77" t="e">
        <f t="shared" si="62"/>
        <v>#DIV/0!</v>
      </c>
      <c r="H421" s="77">
        <f t="shared" si="56"/>
        <v>0</v>
      </c>
      <c r="I421" s="76">
        <f t="shared" si="57"/>
        <v>0</v>
      </c>
    </row>
    <row r="422" spans="1:9" ht="15">
      <c r="A422" s="81">
        <f t="shared" si="58"/>
        <v>0</v>
      </c>
      <c r="B422" s="80"/>
      <c r="C422" s="79">
        <f t="shared" si="59"/>
        <v>0</v>
      </c>
      <c r="D422" s="77">
        <v>405</v>
      </c>
      <c r="E422" s="78" t="e">
        <f t="shared" si="60"/>
        <v>#DIV/0!</v>
      </c>
      <c r="F422" s="77" t="e">
        <f t="shared" si="61"/>
        <v>#DIV/0!</v>
      </c>
      <c r="G422" s="77" t="e">
        <f t="shared" si="62"/>
        <v>#DIV/0!</v>
      </c>
      <c r="H422" s="77">
        <f t="shared" si="56"/>
        <v>0</v>
      </c>
      <c r="I422" s="76">
        <f t="shared" si="57"/>
        <v>0</v>
      </c>
    </row>
    <row r="423" spans="1:9" ht="15">
      <c r="A423" s="81">
        <f t="shared" si="58"/>
        <v>0</v>
      </c>
      <c r="B423" s="80"/>
      <c r="C423" s="79">
        <f t="shared" si="59"/>
        <v>0</v>
      </c>
      <c r="D423" s="77">
        <v>406</v>
      </c>
      <c r="E423" s="78" t="e">
        <f t="shared" si="60"/>
        <v>#DIV/0!</v>
      </c>
      <c r="F423" s="77" t="e">
        <f t="shared" si="61"/>
        <v>#DIV/0!</v>
      </c>
      <c r="G423" s="77" t="e">
        <f t="shared" si="62"/>
        <v>#DIV/0!</v>
      </c>
      <c r="H423" s="77">
        <f t="shared" si="56"/>
        <v>0</v>
      </c>
      <c r="I423" s="76">
        <f t="shared" si="57"/>
        <v>0</v>
      </c>
    </row>
    <row r="424" spans="1:9" ht="15">
      <c r="A424" s="81">
        <f t="shared" si="58"/>
        <v>0</v>
      </c>
      <c r="B424" s="80"/>
      <c r="C424" s="79">
        <f t="shared" si="59"/>
        <v>0</v>
      </c>
      <c r="D424" s="77">
        <v>407</v>
      </c>
      <c r="E424" s="78" t="e">
        <f t="shared" si="60"/>
        <v>#DIV/0!</v>
      </c>
      <c r="F424" s="77" t="e">
        <f t="shared" si="61"/>
        <v>#DIV/0!</v>
      </c>
      <c r="G424" s="77" t="e">
        <f t="shared" si="62"/>
        <v>#DIV/0!</v>
      </c>
      <c r="H424" s="77">
        <f t="shared" si="56"/>
        <v>0</v>
      </c>
      <c r="I424" s="76">
        <f t="shared" si="57"/>
        <v>0</v>
      </c>
    </row>
    <row r="425" spans="1:9" ht="15">
      <c r="A425" s="81">
        <f t="shared" si="58"/>
        <v>0</v>
      </c>
      <c r="B425" s="80"/>
      <c r="C425" s="79">
        <f t="shared" si="59"/>
        <v>0</v>
      </c>
      <c r="D425" s="77">
        <v>408</v>
      </c>
      <c r="E425" s="78" t="e">
        <f t="shared" si="60"/>
        <v>#DIV/0!</v>
      </c>
      <c r="F425" s="77" t="e">
        <f t="shared" si="61"/>
        <v>#DIV/0!</v>
      </c>
      <c r="G425" s="77" t="e">
        <f t="shared" si="62"/>
        <v>#DIV/0!</v>
      </c>
      <c r="H425" s="77">
        <f t="shared" si="56"/>
        <v>0</v>
      </c>
      <c r="I425" s="76">
        <f t="shared" si="57"/>
        <v>0</v>
      </c>
    </row>
    <row r="426" spans="1:9" ht="15">
      <c r="A426" s="81">
        <f t="shared" si="58"/>
        <v>0</v>
      </c>
      <c r="B426" s="80"/>
      <c r="C426" s="79">
        <f t="shared" si="59"/>
        <v>0</v>
      </c>
      <c r="D426" s="77">
        <v>409</v>
      </c>
      <c r="E426" s="78" t="e">
        <f t="shared" si="60"/>
        <v>#DIV/0!</v>
      </c>
      <c r="F426" s="77" t="e">
        <f t="shared" si="61"/>
        <v>#DIV/0!</v>
      </c>
      <c r="G426" s="77" t="e">
        <f t="shared" si="62"/>
        <v>#DIV/0!</v>
      </c>
      <c r="H426" s="77">
        <f t="shared" si="56"/>
        <v>0</v>
      </c>
      <c r="I426" s="76">
        <f t="shared" si="57"/>
        <v>0</v>
      </c>
    </row>
    <row r="427" spans="1:9" ht="15">
      <c r="A427" s="81">
        <f t="shared" si="58"/>
        <v>0</v>
      </c>
      <c r="B427" s="80"/>
      <c r="C427" s="79">
        <f t="shared" si="59"/>
        <v>0</v>
      </c>
      <c r="D427" s="77">
        <v>410</v>
      </c>
      <c r="E427" s="78" t="e">
        <f t="shared" si="60"/>
        <v>#DIV/0!</v>
      </c>
      <c r="F427" s="77" t="e">
        <f t="shared" si="61"/>
        <v>#DIV/0!</v>
      </c>
      <c r="G427" s="77" t="e">
        <f t="shared" si="62"/>
        <v>#DIV/0!</v>
      </c>
      <c r="H427" s="77">
        <f t="shared" si="56"/>
        <v>0</v>
      </c>
      <c r="I427" s="76">
        <f t="shared" si="57"/>
        <v>0</v>
      </c>
    </row>
    <row r="428" spans="1:9" ht="15">
      <c r="A428" s="81">
        <f t="shared" si="58"/>
        <v>0</v>
      </c>
      <c r="B428" s="80"/>
      <c r="C428" s="79">
        <f t="shared" si="59"/>
        <v>0</v>
      </c>
      <c r="D428" s="77">
        <v>411</v>
      </c>
      <c r="E428" s="78" t="e">
        <f t="shared" si="60"/>
        <v>#DIV/0!</v>
      </c>
      <c r="F428" s="77" t="e">
        <f t="shared" si="61"/>
        <v>#DIV/0!</v>
      </c>
      <c r="G428" s="77" t="e">
        <f t="shared" si="62"/>
        <v>#DIV/0!</v>
      </c>
      <c r="H428" s="77">
        <f t="shared" si="56"/>
        <v>0</v>
      </c>
      <c r="I428" s="76">
        <f t="shared" si="57"/>
        <v>0</v>
      </c>
    </row>
    <row r="429" spans="1:9" ht="15">
      <c r="A429" s="81">
        <f t="shared" si="58"/>
        <v>0</v>
      </c>
      <c r="B429" s="80"/>
      <c r="C429" s="79">
        <f t="shared" si="59"/>
        <v>0</v>
      </c>
      <c r="D429" s="77">
        <v>412</v>
      </c>
      <c r="E429" s="78" t="e">
        <f t="shared" si="60"/>
        <v>#DIV/0!</v>
      </c>
      <c r="F429" s="77" t="e">
        <f t="shared" si="61"/>
        <v>#DIV/0!</v>
      </c>
      <c r="G429" s="77" t="e">
        <f t="shared" si="62"/>
        <v>#DIV/0!</v>
      </c>
      <c r="H429" s="77">
        <f t="shared" si="56"/>
        <v>0</v>
      </c>
      <c r="I429" s="76">
        <f t="shared" si="57"/>
        <v>0</v>
      </c>
    </row>
    <row r="430" spans="1:9" ht="15">
      <c r="A430" s="81">
        <f t="shared" si="58"/>
        <v>0</v>
      </c>
      <c r="B430" s="80"/>
      <c r="C430" s="79">
        <f t="shared" si="59"/>
        <v>0</v>
      </c>
      <c r="D430" s="77">
        <v>413</v>
      </c>
      <c r="E430" s="78" t="e">
        <f t="shared" si="60"/>
        <v>#DIV/0!</v>
      </c>
      <c r="F430" s="77" t="e">
        <f t="shared" si="61"/>
        <v>#DIV/0!</v>
      </c>
      <c r="G430" s="77" t="e">
        <f t="shared" si="62"/>
        <v>#DIV/0!</v>
      </c>
      <c r="H430" s="77">
        <f t="shared" si="56"/>
        <v>0</v>
      </c>
      <c r="I430" s="76">
        <f t="shared" si="57"/>
        <v>0</v>
      </c>
    </row>
    <row r="431" spans="1:9" ht="15">
      <c r="A431" s="81">
        <f t="shared" si="58"/>
        <v>0</v>
      </c>
      <c r="B431" s="80"/>
      <c r="C431" s="79">
        <f t="shared" si="59"/>
        <v>0</v>
      </c>
      <c r="D431" s="77">
        <v>414</v>
      </c>
      <c r="E431" s="78" t="e">
        <f t="shared" si="60"/>
        <v>#DIV/0!</v>
      </c>
      <c r="F431" s="77" t="e">
        <f t="shared" si="61"/>
        <v>#DIV/0!</v>
      </c>
      <c r="G431" s="77" t="e">
        <f t="shared" si="62"/>
        <v>#DIV/0!</v>
      </c>
      <c r="H431" s="77">
        <f t="shared" si="56"/>
        <v>0</v>
      </c>
      <c r="I431" s="76">
        <f t="shared" si="57"/>
        <v>0</v>
      </c>
    </row>
    <row r="432" spans="1:9" ht="15">
      <c r="A432" s="81">
        <f t="shared" si="58"/>
        <v>0</v>
      </c>
      <c r="B432" s="80"/>
      <c r="C432" s="79">
        <f t="shared" si="59"/>
        <v>0</v>
      </c>
      <c r="D432" s="77">
        <v>415</v>
      </c>
      <c r="E432" s="78" t="e">
        <f t="shared" si="60"/>
        <v>#DIV/0!</v>
      </c>
      <c r="F432" s="77" t="e">
        <f t="shared" si="61"/>
        <v>#DIV/0!</v>
      </c>
      <c r="G432" s="77" t="e">
        <f t="shared" si="62"/>
        <v>#DIV/0!</v>
      </c>
      <c r="H432" s="77">
        <f t="shared" si="56"/>
        <v>0</v>
      </c>
      <c r="I432" s="76">
        <f t="shared" si="57"/>
        <v>0</v>
      </c>
    </row>
    <row r="433" spans="1:9" ht="15">
      <c r="A433" s="81">
        <f t="shared" si="58"/>
        <v>0</v>
      </c>
      <c r="B433" s="80"/>
      <c r="C433" s="79">
        <f t="shared" si="59"/>
        <v>0</v>
      </c>
      <c r="D433" s="77">
        <v>416</v>
      </c>
      <c r="E433" s="78" t="e">
        <f t="shared" si="60"/>
        <v>#DIV/0!</v>
      </c>
      <c r="F433" s="77" t="e">
        <f t="shared" si="61"/>
        <v>#DIV/0!</v>
      </c>
      <c r="G433" s="77" t="e">
        <f t="shared" si="62"/>
        <v>#DIV/0!</v>
      </c>
      <c r="H433" s="77">
        <f t="shared" si="56"/>
        <v>0</v>
      </c>
      <c r="I433" s="76">
        <f t="shared" si="57"/>
        <v>0</v>
      </c>
    </row>
    <row r="434" spans="1:9" ht="15">
      <c r="A434" s="81">
        <f t="shared" si="58"/>
        <v>0</v>
      </c>
      <c r="B434" s="80"/>
      <c r="C434" s="79">
        <f t="shared" si="59"/>
        <v>0</v>
      </c>
      <c r="D434" s="77">
        <v>417</v>
      </c>
      <c r="E434" s="78" t="e">
        <f t="shared" si="60"/>
        <v>#DIV/0!</v>
      </c>
      <c r="F434" s="77" t="e">
        <f t="shared" si="61"/>
        <v>#DIV/0!</v>
      </c>
      <c r="G434" s="77" t="e">
        <f t="shared" si="62"/>
        <v>#DIV/0!</v>
      </c>
      <c r="H434" s="77">
        <f t="shared" si="56"/>
        <v>0</v>
      </c>
      <c r="I434" s="76">
        <f t="shared" si="57"/>
        <v>0</v>
      </c>
    </row>
    <row r="435" spans="1:9" ht="15">
      <c r="A435" s="81">
        <f t="shared" si="58"/>
        <v>0</v>
      </c>
      <c r="B435" s="80"/>
      <c r="C435" s="79">
        <f t="shared" si="59"/>
        <v>0</v>
      </c>
      <c r="D435" s="77">
        <v>418</v>
      </c>
      <c r="E435" s="78" t="e">
        <f t="shared" si="60"/>
        <v>#DIV/0!</v>
      </c>
      <c r="F435" s="77" t="e">
        <f t="shared" si="61"/>
        <v>#DIV/0!</v>
      </c>
      <c r="G435" s="77" t="e">
        <f t="shared" si="62"/>
        <v>#DIV/0!</v>
      </c>
      <c r="H435" s="77">
        <f t="shared" si="56"/>
        <v>0</v>
      </c>
      <c r="I435" s="76">
        <f t="shared" si="57"/>
        <v>0</v>
      </c>
    </row>
    <row r="436" spans="1:9" ht="15">
      <c r="A436" s="81">
        <f t="shared" si="58"/>
        <v>0</v>
      </c>
      <c r="B436" s="80"/>
      <c r="C436" s="79">
        <f t="shared" si="59"/>
        <v>0</v>
      </c>
      <c r="D436" s="77">
        <v>419</v>
      </c>
      <c r="E436" s="78" t="e">
        <f t="shared" si="60"/>
        <v>#DIV/0!</v>
      </c>
      <c r="F436" s="77" t="e">
        <f t="shared" si="61"/>
        <v>#DIV/0!</v>
      </c>
      <c r="G436" s="77" t="e">
        <f t="shared" si="62"/>
        <v>#DIV/0!</v>
      </c>
      <c r="H436" s="77">
        <f t="shared" si="56"/>
        <v>0</v>
      </c>
      <c r="I436" s="76">
        <f t="shared" si="57"/>
        <v>0</v>
      </c>
    </row>
    <row r="437" spans="1:9" ht="15.75" thickBot="1">
      <c r="A437" s="75">
        <f t="shared" si="58"/>
        <v>0</v>
      </c>
      <c r="B437" s="74"/>
      <c r="C437" s="73">
        <f t="shared" si="59"/>
        <v>0</v>
      </c>
      <c r="D437" s="71">
        <v>420</v>
      </c>
      <c r="E437" s="72" t="e">
        <f t="shared" si="60"/>
        <v>#DIV/0!</v>
      </c>
      <c r="F437" s="71" t="e">
        <f t="shared" si="61"/>
        <v>#DIV/0!</v>
      </c>
      <c r="G437" s="71" t="e">
        <f t="shared" si="62"/>
        <v>#DIV/0!</v>
      </c>
      <c r="H437" s="71">
        <f t="shared" si="56"/>
        <v>0</v>
      </c>
      <c r="I437" s="70">
        <f t="shared" si="57"/>
        <v>0</v>
      </c>
    </row>
    <row r="438" ht="15.75" thickTop="1"/>
    <row r="439" ht="15"/>
    <row r="440" ht="15"/>
    <row r="441" ht="15"/>
  </sheetData>
  <sheetProtection password="DC7B" sheet="1"/>
  <printOptions/>
  <pageMargins left="0.5" right="0.55" top="0.5" bottom="0.55" header="0" footer="0"/>
  <pageSetup orientation="landscape" paperSize="9" r:id="rId3"/>
  <headerFooter alignWithMargins="0">
    <oddFooter>&amp;C&amp;Rpág. &amp;P</oddFooter>
  </headerFooter>
  <legacyDrawing r:id="rId2"/>
</worksheet>
</file>

<file path=xl/worksheets/sheet11.xml><?xml version="1.0" encoding="utf-8"?>
<worksheet xmlns="http://schemas.openxmlformats.org/spreadsheetml/2006/main" xmlns:r="http://schemas.openxmlformats.org/officeDocument/2006/relationships">
  <dimension ref="A1:L32"/>
  <sheetViews>
    <sheetView zoomScalePageLayoutView="0" workbookViewId="0" topLeftCell="A13">
      <selection activeCell="H15" sqref="H15"/>
    </sheetView>
  </sheetViews>
  <sheetFormatPr defaultColWidth="11.57421875" defaultRowHeight="12.75"/>
  <cols>
    <col min="1" max="1" width="20.421875" style="0" customWidth="1"/>
    <col min="2" max="2" width="12.28125" style="0" customWidth="1"/>
    <col min="3" max="5" width="11.57421875" style="0" customWidth="1"/>
    <col min="6" max="6" width="19.00390625" style="0" customWidth="1"/>
    <col min="7" max="10" width="11.57421875" style="0" customWidth="1"/>
    <col min="11" max="11" width="6.28125" style="0" customWidth="1"/>
    <col min="12" max="12" width="12.140625" style="0" hidden="1" customWidth="1"/>
    <col min="13" max="13" width="11.57421875" style="0" hidden="1" customWidth="1"/>
    <col min="14" max="14" width="2.7109375" style="0" customWidth="1"/>
    <col min="15" max="15" width="11.57421875" style="0" hidden="1" customWidth="1"/>
  </cols>
  <sheetData>
    <row r="1" spans="1:10" ht="12.75">
      <c r="A1" s="326" t="s">
        <v>165</v>
      </c>
      <c r="B1" s="326"/>
      <c r="C1" s="326"/>
      <c r="D1" s="326"/>
      <c r="E1" s="326"/>
      <c r="F1" s="326"/>
      <c r="G1" s="326"/>
      <c r="H1" s="326"/>
      <c r="I1" s="326"/>
      <c r="J1" s="326"/>
    </row>
    <row r="2" spans="1:10" ht="12.75">
      <c r="A2" s="341" t="s">
        <v>166</v>
      </c>
      <c r="B2" s="341"/>
      <c r="C2" s="341"/>
      <c r="D2" s="341"/>
      <c r="E2" s="341"/>
      <c r="F2" s="342" t="s">
        <v>167</v>
      </c>
      <c r="G2" s="342"/>
      <c r="H2" s="342"/>
      <c r="I2" s="342"/>
      <c r="J2" s="342"/>
    </row>
    <row r="3" spans="1:10" ht="12.75">
      <c r="A3" s="57" t="s">
        <v>168</v>
      </c>
      <c r="B3" s="27"/>
      <c r="C3" s="27" t="s">
        <v>169</v>
      </c>
      <c r="D3" s="27" t="s">
        <v>170</v>
      </c>
      <c r="E3" s="58" t="s">
        <v>171</v>
      </c>
      <c r="F3" s="27" t="s">
        <v>168</v>
      </c>
      <c r="G3" s="27"/>
      <c r="H3" s="27" t="s">
        <v>169</v>
      </c>
      <c r="I3" s="27" t="s">
        <v>170</v>
      </c>
      <c r="J3" s="28" t="s">
        <v>171</v>
      </c>
    </row>
    <row r="4" spans="1:10" s="59" customFormat="1" ht="12.75" customHeight="1">
      <c r="A4" s="343" t="s">
        <v>172</v>
      </c>
      <c r="B4" s="343"/>
      <c r="C4" s="343"/>
      <c r="D4" s="343"/>
      <c r="E4" s="343"/>
      <c r="F4" s="344" t="s">
        <v>173</v>
      </c>
      <c r="G4" s="344"/>
      <c r="H4" s="344"/>
      <c r="I4" s="344"/>
      <c r="J4" s="344"/>
    </row>
    <row r="5" spans="1:10" s="59" customFormat="1" ht="13.5" customHeight="1">
      <c r="A5" s="343" t="s">
        <v>174</v>
      </c>
      <c r="B5" s="343"/>
      <c r="C5" s="343"/>
      <c r="D5" s="343"/>
      <c r="E5" s="343"/>
      <c r="F5" s="60" t="s">
        <v>73</v>
      </c>
      <c r="G5" s="60">
        <f>'Inversión-financiación inicial'!B31</f>
        <v>0</v>
      </c>
      <c r="H5" s="60">
        <f>G5</f>
        <v>0</v>
      </c>
      <c r="I5" s="60">
        <f>H5</f>
        <v>0</v>
      </c>
      <c r="J5" s="61">
        <f>'Cta de resultados año 3'!N27</f>
        <v>0</v>
      </c>
    </row>
    <row r="6" spans="1:10" s="59" customFormat="1" ht="25.5">
      <c r="A6" s="165" t="s">
        <v>62</v>
      </c>
      <c r="B6" s="166"/>
      <c r="C6" s="166"/>
      <c r="D6" s="166"/>
      <c r="E6" s="167">
        <f>C6*3</f>
        <v>0</v>
      </c>
      <c r="F6" s="166" t="s">
        <v>175</v>
      </c>
      <c r="G6" s="166"/>
      <c r="H6" s="166">
        <f>G6</f>
        <v>0</v>
      </c>
      <c r="I6" s="166">
        <f>H6</f>
        <v>0</v>
      </c>
      <c r="J6" s="168">
        <f>I6</f>
        <v>0</v>
      </c>
    </row>
    <row r="7" spans="1:12" s="59" customFormat="1" ht="25.5">
      <c r="A7" s="165" t="s">
        <v>64</v>
      </c>
      <c r="B7" s="166">
        <f>'Inversión-financiación inicial'!B7</f>
        <v>0</v>
      </c>
      <c r="C7" s="166">
        <f>B7</f>
        <v>0</v>
      </c>
      <c r="D7" s="166">
        <f>C7</f>
        <v>0</v>
      </c>
      <c r="E7" s="167">
        <f>C7</f>
        <v>0</v>
      </c>
      <c r="F7" s="166" t="s">
        <v>176</v>
      </c>
      <c r="G7" s="166"/>
      <c r="H7" s="166"/>
      <c r="I7" s="166"/>
      <c r="J7" s="168">
        <f>'Cta de resultados año 3'!N29</f>
        <v>0</v>
      </c>
      <c r="L7" s="65"/>
    </row>
    <row r="8" spans="1:10" s="59" customFormat="1" ht="25.5">
      <c r="A8" s="169" t="s">
        <v>177</v>
      </c>
      <c r="B8" s="170"/>
      <c r="C8" s="166">
        <f>-'TOMA DE DATOS'!I8</f>
        <v>0</v>
      </c>
      <c r="D8" s="166">
        <f>C8*2</f>
        <v>0</v>
      </c>
      <c r="E8" s="167">
        <f>C8*3</f>
        <v>0</v>
      </c>
      <c r="F8" s="166" t="s">
        <v>178</v>
      </c>
      <c r="G8" s="166"/>
      <c r="H8" s="166"/>
      <c r="I8" s="166">
        <f>H9+H10</f>
        <v>0</v>
      </c>
      <c r="J8" s="168">
        <f>I8+I9+I10</f>
        <v>0</v>
      </c>
    </row>
    <row r="9" spans="1:10" s="59" customFormat="1" ht="12.75" customHeight="1">
      <c r="A9" s="338" t="s">
        <v>179</v>
      </c>
      <c r="B9" s="338"/>
      <c r="C9" s="338"/>
      <c r="D9" s="338"/>
      <c r="E9" s="338"/>
      <c r="F9" s="166" t="s">
        <v>180</v>
      </c>
      <c r="G9" s="166"/>
      <c r="H9" s="166">
        <f>'Cta de resultados año 1'!N31</f>
        <v>0</v>
      </c>
      <c r="I9" s="166">
        <f>'Cta de resultados año 2'!N31</f>
        <v>0</v>
      </c>
      <c r="J9" s="168">
        <f>'Cta de resultados año 3'!N31</f>
        <v>0</v>
      </c>
    </row>
    <row r="10" spans="1:10" s="59" customFormat="1" ht="12.75">
      <c r="A10" s="165" t="s">
        <v>181</v>
      </c>
      <c r="B10" s="166">
        <f>'Inversión-financiación inicial'!B9</f>
        <v>0</v>
      </c>
      <c r="C10" s="166">
        <f aca="true" t="shared" si="0" ref="C10:E14">B10</f>
        <v>0</v>
      </c>
      <c r="D10" s="166">
        <f t="shared" si="0"/>
        <v>0</v>
      </c>
      <c r="E10" s="166">
        <f t="shared" si="0"/>
        <v>0</v>
      </c>
      <c r="F10" s="171" t="s">
        <v>182</v>
      </c>
      <c r="G10" s="171"/>
      <c r="H10" s="171"/>
      <c r="I10" s="171">
        <f>-'Tesoreria año 2'!N29</f>
        <v>0</v>
      </c>
      <c r="J10" s="172">
        <f>-'Tesoreria año 3'!N29</f>
        <v>0</v>
      </c>
    </row>
    <row r="11" spans="1:10" s="59" customFormat="1" ht="12.75">
      <c r="A11" s="165" t="s">
        <v>31</v>
      </c>
      <c r="B11" s="166">
        <f>'Inversión-financiación inicial'!$B$12</f>
        <v>0</v>
      </c>
      <c r="C11" s="166">
        <f t="shared" si="0"/>
        <v>0</v>
      </c>
      <c r="D11" s="166">
        <f t="shared" si="0"/>
        <v>0</v>
      </c>
      <c r="E11" s="173">
        <f t="shared" si="0"/>
        <v>0</v>
      </c>
      <c r="F11" s="174" t="s">
        <v>253</v>
      </c>
      <c r="G11" s="175">
        <f>'Inversión-financiación inicial'!B36</f>
        <v>0</v>
      </c>
      <c r="H11" s="175">
        <f>+G11-$G$11*0.1</f>
        <v>0</v>
      </c>
      <c r="I11" s="175">
        <f>+H11-$G$11*0.1</f>
        <v>0</v>
      </c>
      <c r="J11" s="175">
        <f>+I11-$G$11*0.1</f>
        <v>0</v>
      </c>
    </row>
    <row r="12" spans="1:10" s="59" customFormat="1" ht="12.75">
      <c r="A12" s="165" t="s">
        <v>186</v>
      </c>
      <c r="B12" s="166">
        <f>'Inversión-financiación inicial'!B13</f>
        <v>0</v>
      </c>
      <c r="C12" s="166">
        <f>B12</f>
        <v>0</v>
      </c>
      <c r="D12" s="166">
        <f>C12</f>
        <v>0</v>
      </c>
      <c r="E12" s="166">
        <f>D12</f>
        <v>0</v>
      </c>
      <c r="F12" s="176"/>
      <c r="G12" s="176"/>
      <c r="H12" s="176"/>
      <c r="I12" s="176"/>
      <c r="J12" s="176"/>
    </row>
    <row r="13" spans="1:10" s="59" customFormat="1" ht="12.75">
      <c r="A13" s="165" t="s">
        <v>183</v>
      </c>
      <c r="B13" s="166">
        <f>'Inversión-financiación inicial'!B14</f>
        <v>0</v>
      </c>
      <c r="C13" s="166">
        <f t="shared" si="0"/>
        <v>0</v>
      </c>
      <c r="D13" s="166">
        <f t="shared" si="0"/>
        <v>0</v>
      </c>
      <c r="E13" s="166">
        <f t="shared" si="0"/>
        <v>0</v>
      </c>
      <c r="F13" s="177"/>
      <c r="G13" s="178"/>
      <c r="H13" s="178"/>
      <c r="I13" s="178"/>
      <c r="J13" s="179"/>
    </row>
    <row r="14" spans="1:10" s="59" customFormat="1" ht="25.5">
      <c r="A14" s="165" t="s">
        <v>184</v>
      </c>
      <c r="B14" s="166">
        <f>'Inversión-financiación inicial'!B15</f>
        <v>0</v>
      </c>
      <c r="C14" s="166">
        <f>B14</f>
        <v>0</v>
      </c>
      <c r="D14" s="166">
        <f t="shared" si="0"/>
        <v>0</v>
      </c>
      <c r="E14" s="166">
        <f t="shared" si="0"/>
        <v>0</v>
      </c>
      <c r="F14" s="176" t="s">
        <v>185</v>
      </c>
      <c r="G14" s="176"/>
      <c r="H14" s="176"/>
      <c r="I14" s="176"/>
      <c r="J14" s="176"/>
    </row>
    <row r="15" spans="1:10" s="59" customFormat="1" ht="24.75" customHeight="1">
      <c r="A15" s="180" t="s">
        <v>188</v>
      </c>
      <c r="B15" s="166">
        <f>'Inversión-financiación inicial'!B16</f>
        <v>0</v>
      </c>
      <c r="C15" s="166">
        <f>B15</f>
        <v>0</v>
      </c>
      <c r="D15" s="166">
        <f>C15</f>
        <v>0</v>
      </c>
      <c r="E15" s="166">
        <f>D15</f>
        <v>0</v>
      </c>
      <c r="F15" s="181" t="s">
        <v>306</v>
      </c>
      <c r="G15" s="166">
        <f>'Inversión-financiación inicial'!B33</f>
        <v>0</v>
      </c>
      <c r="H15" s="166">
        <f>G15-'Tesoreria año 1'!O31</f>
        <v>0</v>
      </c>
      <c r="I15" s="166">
        <f>H15</f>
        <v>0</v>
      </c>
      <c r="J15" s="166">
        <f>I15</f>
        <v>0</v>
      </c>
    </row>
    <row r="16" spans="1:10" s="59" customFormat="1" ht="25.5">
      <c r="A16" s="165" t="s">
        <v>187</v>
      </c>
      <c r="B16" s="166">
        <f>'Inversión-financiación inicial'!B17</f>
        <v>0</v>
      </c>
      <c r="C16" s="166">
        <f>B16</f>
        <v>0</v>
      </c>
      <c r="D16" s="166">
        <f>C16</f>
        <v>0</v>
      </c>
      <c r="E16" s="166">
        <f>D16</f>
        <v>0</v>
      </c>
      <c r="F16" s="166" t="s">
        <v>189</v>
      </c>
      <c r="G16" s="166">
        <f>'Inversión-financiación inicial'!B35</f>
        <v>0</v>
      </c>
      <c r="H16" s="166">
        <f>G16-preso!K28</f>
        <v>0</v>
      </c>
      <c r="I16" s="166">
        <f>H16-preso!K40</f>
        <v>0</v>
      </c>
      <c r="J16" s="166">
        <f>I16-preso!K52</f>
        <v>0</v>
      </c>
    </row>
    <row r="17" spans="1:10" s="59" customFormat="1" ht="12.75">
      <c r="A17" s="165" t="s">
        <v>190</v>
      </c>
      <c r="B17" s="166"/>
      <c r="C17" s="166"/>
      <c r="D17" s="166"/>
      <c r="E17" s="166"/>
      <c r="F17" s="166" t="s">
        <v>191</v>
      </c>
      <c r="G17" s="166"/>
      <c r="H17" s="166"/>
      <c r="I17" s="166"/>
      <c r="J17" s="168"/>
    </row>
    <row r="18" spans="1:10" s="59" customFormat="1" ht="25.5">
      <c r="A18" s="182" t="s">
        <v>192</v>
      </c>
      <c r="B18" s="183"/>
      <c r="C18" s="184">
        <f>-'TOMA DE DATOS'!I47</f>
        <v>0</v>
      </c>
      <c r="D18" s="184">
        <f>C18*2</f>
        <v>0</v>
      </c>
      <c r="E18" s="185">
        <f>C18*3</f>
        <v>0</v>
      </c>
      <c r="F18" s="166" t="s">
        <v>193</v>
      </c>
      <c r="G18" s="166"/>
      <c r="H18" s="166"/>
      <c r="I18" s="166"/>
      <c r="J18" s="168"/>
    </row>
    <row r="19" spans="1:10" s="59" customFormat="1" ht="13.5" customHeight="1">
      <c r="A19" s="339" t="s">
        <v>194</v>
      </c>
      <c r="B19" s="339"/>
      <c r="C19" s="339"/>
      <c r="D19" s="339"/>
      <c r="E19" s="339"/>
      <c r="F19" s="166" t="s">
        <v>195</v>
      </c>
      <c r="G19" s="166"/>
      <c r="H19" s="166"/>
      <c r="I19" s="166"/>
      <c r="J19" s="168"/>
    </row>
    <row r="20" spans="1:10" s="59" customFormat="1" ht="25.5">
      <c r="A20" s="182" t="s">
        <v>196</v>
      </c>
      <c r="B20" s="186">
        <f>'Inversión-financiación inicial'!B20</f>
        <v>0</v>
      </c>
      <c r="C20" s="184">
        <f>B20</f>
        <v>0</v>
      </c>
      <c r="D20" s="184">
        <f>C20</f>
        <v>0</v>
      </c>
      <c r="E20" s="184">
        <f>D20</f>
        <v>0</v>
      </c>
      <c r="F20" s="187"/>
      <c r="G20" s="188"/>
      <c r="H20" s="188"/>
      <c r="I20" s="188"/>
      <c r="J20" s="189"/>
    </row>
    <row r="21" spans="1:10" s="59" customFormat="1" ht="13.5" customHeight="1">
      <c r="A21" s="338" t="s">
        <v>197</v>
      </c>
      <c r="B21" s="338"/>
      <c r="C21" s="338"/>
      <c r="D21" s="338"/>
      <c r="E21" s="338"/>
      <c r="F21" s="340" t="s">
        <v>198</v>
      </c>
      <c r="G21" s="340"/>
      <c r="H21" s="340"/>
      <c r="I21" s="340"/>
      <c r="J21" s="340"/>
    </row>
    <row r="22" spans="1:11" s="59" customFormat="1" ht="12.75">
      <c r="A22" s="165" t="s">
        <v>69</v>
      </c>
      <c r="B22" s="166">
        <f>'Inversión-financiación inicial'!B24</f>
        <v>0</v>
      </c>
      <c r="C22" s="166">
        <f>B22-'Cta de resultados año 1'!N14</f>
        <v>0</v>
      </c>
      <c r="D22" s="166">
        <f>C22-'Cta de resultados año 2'!M14</f>
        <v>0</v>
      </c>
      <c r="E22" s="167">
        <f>D22-'Cta de resultados año 3'!M14</f>
        <v>0</v>
      </c>
      <c r="F22" s="166" t="s">
        <v>193</v>
      </c>
      <c r="G22" s="166"/>
      <c r="H22" s="166"/>
      <c r="I22" s="166"/>
      <c r="J22" s="168"/>
      <c r="K22" s="66"/>
    </row>
    <row r="23" spans="1:10" s="59" customFormat="1" ht="12.75">
      <c r="A23" s="165" t="s">
        <v>199</v>
      </c>
      <c r="B23" s="166"/>
      <c r="C23" s="166"/>
      <c r="D23" s="166"/>
      <c r="E23" s="167"/>
      <c r="F23" s="166" t="s">
        <v>195</v>
      </c>
      <c r="G23" s="166"/>
      <c r="H23" s="166"/>
      <c r="I23" s="166"/>
      <c r="J23" s="168"/>
    </row>
    <row r="24" spans="1:10" s="59" customFormat="1" ht="12.75">
      <c r="A24" s="165" t="s">
        <v>200</v>
      </c>
      <c r="B24" s="166"/>
      <c r="C24" s="166"/>
      <c r="D24" s="166"/>
      <c r="E24" s="167"/>
      <c r="F24" s="166" t="s">
        <v>201</v>
      </c>
      <c r="G24" s="166"/>
      <c r="H24" s="166"/>
      <c r="I24" s="166"/>
      <c r="J24" s="168"/>
    </row>
    <row r="25" spans="1:10" s="59" customFormat="1" ht="12.75">
      <c r="A25" s="165" t="s">
        <v>202</v>
      </c>
      <c r="B25" s="166"/>
      <c r="C25" s="166"/>
      <c r="D25" s="166"/>
      <c r="E25" s="167"/>
      <c r="F25" s="166" t="s">
        <v>203</v>
      </c>
      <c r="G25" s="166"/>
      <c r="H25" s="166"/>
      <c r="I25" s="166"/>
      <c r="J25" s="168"/>
    </row>
    <row r="26" spans="1:10" s="59" customFormat="1" ht="25.5">
      <c r="A26" s="165" t="s">
        <v>204</v>
      </c>
      <c r="B26" s="166"/>
      <c r="C26" s="166"/>
      <c r="D26" s="166"/>
      <c r="E26" s="167"/>
      <c r="F26" s="166" t="s">
        <v>205</v>
      </c>
      <c r="G26" s="166"/>
      <c r="H26" s="166"/>
      <c r="I26" s="166"/>
      <c r="J26" s="168"/>
    </row>
    <row r="27" spans="1:10" s="59" customFormat="1" ht="25.5">
      <c r="A27" s="165" t="s">
        <v>206</v>
      </c>
      <c r="B27" s="166">
        <f>'Inversión-financiación inicial'!B25</f>
        <v>0</v>
      </c>
      <c r="C27" s="166">
        <f>IF('Tesoreria año 1'!$M$40&lt;0,'Tesoreria año 1'!$M$40,0)</f>
        <v>0</v>
      </c>
      <c r="D27" s="166">
        <f>IF('Tesoreria año 2'!$L$37&lt;0,'Tesoreria año 2'!$L$37,0)</f>
        <v>0</v>
      </c>
      <c r="E27" s="168">
        <f>IF('Tesoreria año 3'!$L$37&lt;0,'Tesoreria año 3'!$L$37,0)</f>
        <v>0</v>
      </c>
      <c r="F27" s="166" t="s">
        <v>207</v>
      </c>
      <c r="G27" s="166"/>
      <c r="H27" s="166">
        <f>IF('Tesoreria año 1'!$M$40&gt;0,'Tesoreria año 1'!$M$40,0)+'Tesoreria año 1'!$M$44</f>
        <v>0</v>
      </c>
      <c r="I27" s="166">
        <f>IF('Tesoreria año 2'!$L$37&gt;0,'Tesoreria año 2'!$L$37,0)+'Tesoreria año 2'!L41</f>
        <v>0</v>
      </c>
      <c r="J27" s="168">
        <f>IF('Tesoreria año 3'!$L$37&gt;0,'Tesoreria año 3'!$L$37,0)+'Tesoreria año 3'!L41</f>
        <v>0</v>
      </c>
    </row>
    <row r="28" spans="1:10" s="59" customFormat="1" ht="25.5">
      <c r="A28" s="165" t="s">
        <v>208</v>
      </c>
      <c r="B28" s="166">
        <f>+'Inversión-financiación inicial'!B26+'Inversión-financiación inicial'!B23+'Inversión-financiación inicial'!B22+'Inversión-financiación inicial'!B21</f>
        <v>0</v>
      </c>
      <c r="C28" s="166" t="e">
        <f>'Tesoreria año 1'!O34</f>
        <v>#DIV/0!</v>
      </c>
      <c r="D28" s="166" t="e">
        <f>'Tesoreria año 2'!N32</f>
        <v>#DIV/0!</v>
      </c>
      <c r="E28" s="167" t="e">
        <f>'Tesoreria año 3'!N32</f>
        <v>#DIV/0!</v>
      </c>
      <c r="F28" s="166" t="s">
        <v>209</v>
      </c>
      <c r="G28" s="166"/>
      <c r="H28" s="166"/>
      <c r="I28" s="166"/>
      <c r="J28" s="168"/>
    </row>
    <row r="29" spans="1:10" s="59" customFormat="1" ht="12.75">
      <c r="A29" s="62" t="s">
        <v>210</v>
      </c>
      <c r="B29" s="63"/>
      <c r="C29" s="63"/>
      <c r="D29" s="63"/>
      <c r="E29" s="64"/>
      <c r="F29" s="63" t="s">
        <v>211</v>
      </c>
      <c r="G29" s="63"/>
      <c r="H29" s="63"/>
      <c r="I29" s="63"/>
      <c r="J29" s="61"/>
    </row>
    <row r="30" spans="1:10" s="59" customFormat="1" ht="25.5">
      <c r="A30" s="67" t="s">
        <v>212</v>
      </c>
      <c r="B30" s="164">
        <f>SUM(B22:B29,B20,B10:B18,B6:B8)</f>
        <v>0</v>
      </c>
      <c r="C30" s="164" t="e">
        <f>SUM(C22:C29,C20,C10:C18,C6:C8)</f>
        <v>#DIV/0!</v>
      </c>
      <c r="D30" s="164" t="e">
        <f>SUM(D22:D29,D20,D10:D18,D6:D8)</f>
        <v>#DIV/0!</v>
      </c>
      <c r="E30" s="164" t="e">
        <f>SUM(E22:E29,E20,E10:E18,E6:E8)</f>
        <v>#DIV/0!</v>
      </c>
      <c r="F30" s="164" t="s">
        <v>213</v>
      </c>
      <c r="G30" s="164">
        <f>SUM(G22:G29,G11,G14:G19,G5:G9)</f>
        <v>0</v>
      </c>
      <c r="H30" s="164">
        <f>SUM(H22:H29,H14:H19,H5:H11)</f>
        <v>0</v>
      </c>
      <c r="I30" s="164">
        <f>SUM(I22:I29,I14:I19,I5:I11)</f>
        <v>0</v>
      </c>
      <c r="J30" s="164">
        <f>SUM(J22:J29,J14:J19,J5:J11)</f>
        <v>0</v>
      </c>
    </row>
    <row r="32" spans="7:11" ht="12.75">
      <c r="G32" s="161">
        <f>+B30-G30</f>
        <v>0</v>
      </c>
      <c r="H32" s="161" t="e">
        <f>+C30-H30</f>
        <v>#DIV/0!</v>
      </c>
      <c r="I32" s="161" t="e">
        <f>+D30-I30</f>
        <v>#DIV/0!</v>
      </c>
      <c r="J32" s="161" t="e">
        <f>+E30-J30</f>
        <v>#DIV/0!</v>
      </c>
      <c r="K32" s="158" t="s">
        <v>308</v>
      </c>
    </row>
  </sheetData>
  <sheetProtection selectLockedCells="1" selectUnlockedCells="1"/>
  <mergeCells count="10">
    <mergeCell ref="A9:E9"/>
    <mergeCell ref="A19:E19"/>
    <mergeCell ref="A21:E21"/>
    <mergeCell ref="F21:J21"/>
    <mergeCell ref="A1:J1"/>
    <mergeCell ref="A2:E2"/>
    <mergeCell ref="F2:J2"/>
    <mergeCell ref="A4:E4"/>
    <mergeCell ref="F4:J4"/>
    <mergeCell ref="A5:E5"/>
  </mergeCells>
  <conditionalFormatting sqref="G30:J30 B30:E30">
    <cfRule type="cellIs" priority="1" dxfId="0" operator="equal" stopIfTrue="1">
      <formula>0</formula>
    </cfRule>
  </conditionalFormatting>
  <printOptions/>
  <pageMargins left="0.25" right="0.25" top="0.75" bottom="0.75" header="0.3" footer="0.3"/>
  <pageSetup horizontalDpi="300" verticalDpi="300" orientation="landscape" paperSize="9" r:id="rId1"/>
  <headerFooter alignWithMargins="0">
    <oddHeader>&amp;C&amp;"Times New Roman,Predeterminado"&amp;12&amp;A</oddHeader>
    <oddFooter>&amp;C&amp;"Times New Roman,Predeterminado"&amp;12Página &amp;P</oddFooter>
  </headerFooter>
</worksheet>
</file>

<file path=xl/worksheets/sheet12.xml><?xml version="1.0" encoding="utf-8"?>
<worksheet xmlns="http://schemas.openxmlformats.org/spreadsheetml/2006/main" xmlns:r="http://schemas.openxmlformats.org/officeDocument/2006/relationships">
  <dimension ref="A1:D47"/>
  <sheetViews>
    <sheetView zoomScalePageLayoutView="0" workbookViewId="0" topLeftCell="A1">
      <selection activeCell="A1" sqref="A1:C1"/>
    </sheetView>
  </sheetViews>
  <sheetFormatPr defaultColWidth="11.421875" defaultRowHeight="12.75"/>
  <cols>
    <col min="1" max="1" width="52.7109375" style="0" customWidth="1"/>
    <col min="2" max="2" width="17.28125" style="0" customWidth="1"/>
    <col min="3" max="3" width="15.28125" style="0" customWidth="1"/>
  </cols>
  <sheetData>
    <row r="1" spans="1:3" ht="18">
      <c r="A1" s="345" t="s">
        <v>374</v>
      </c>
      <c r="B1" s="345"/>
      <c r="C1" s="345"/>
    </row>
    <row r="2" spans="1:3" ht="18">
      <c r="A2" s="296"/>
      <c r="B2" s="296"/>
      <c r="C2" s="296"/>
    </row>
    <row r="3" spans="1:3" ht="27.75" customHeight="1">
      <c r="A3" s="300" t="s">
        <v>339</v>
      </c>
      <c r="B3" s="301" t="s">
        <v>340</v>
      </c>
      <c r="C3" s="301" t="s">
        <v>341</v>
      </c>
    </row>
    <row r="4" spans="1:4" ht="15">
      <c r="A4" s="346" t="s">
        <v>342</v>
      </c>
      <c r="B4" s="346"/>
      <c r="C4" s="346"/>
      <c r="D4" s="295"/>
    </row>
    <row r="5" spans="1:3" ht="12.75">
      <c r="A5" s="297" t="s">
        <v>343</v>
      </c>
      <c r="B5" s="302">
        <v>0.02</v>
      </c>
      <c r="C5" s="303">
        <v>100</v>
      </c>
    </row>
    <row r="6" spans="1:3" ht="12.75">
      <c r="A6" s="297" t="s">
        <v>386</v>
      </c>
      <c r="B6" s="302">
        <v>0.06</v>
      </c>
      <c r="C6" s="303">
        <v>34</v>
      </c>
    </row>
    <row r="7" spans="1:3" ht="12.75">
      <c r="A7" s="297" t="s">
        <v>344</v>
      </c>
      <c r="B7" s="302">
        <v>0.07</v>
      </c>
      <c r="C7" s="303">
        <v>30</v>
      </c>
    </row>
    <row r="8" spans="1:3" ht="15">
      <c r="A8" s="346" t="s">
        <v>368</v>
      </c>
      <c r="B8" s="346"/>
      <c r="C8" s="346"/>
    </row>
    <row r="9" spans="1:3" ht="12.75">
      <c r="A9" s="297" t="s">
        <v>345</v>
      </c>
      <c r="B9" s="302">
        <v>0.02</v>
      </c>
      <c r="C9" s="303">
        <v>100</v>
      </c>
    </row>
    <row r="10" spans="1:3" ht="12.75">
      <c r="A10" s="297" t="s">
        <v>346</v>
      </c>
      <c r="B10" s="302">
        <v>0.03</v>
      </c>
      <c r="C10" s="303">
        <v>60</v>
      </c>
    </row>
    <row r="11" spans="1:3" ht="12.75">
      <c r="A11" s="297" t="s">
        <v>347</v>
      </c>
      <c r="B11" s="302">
        <v>0.04</v>
      </c>
      <c r="C11" s="303">
        <v>50</v>
      </c>
    </row>
    <row r="12" spans="1:3" ht="12.75">
      <c r="A12" s="297" t="s">
        <v>348</v>
      </c>
      <c r="B12" s="302">
        <v>0.07</v>
      </c>
      <c r="C12" s="303">
        <v>30</v>
      </c>
    </row>
    <row r="13" spans="1:3" ht="12.75">
      <c r="A13" s="298" t="s">
        <v>349</v>
      </c>
      <c r="B13" s="302">
        <v>0.05</v>
      </c>
      <c r="C13" s="303">
        <v>40</v>
      </c>
    </row>
    <row r="14" spans="1:3" ht="15">
      <c r="A14" s="346" t="s">
        <v>369</v>
      </c>
      <c r="B14" s="346"/>
      <c r="C14" s="346"/>
    </row>
    <row r="15" spans="1:3" ht="12.75">
      <c r="A15" s="297" t="s">
        <v>350</v>
      </c>
      <c r="B15" s="302">
        <v>0.03</v>
      </c>
      <c r="C15" s="303">
        <v>68</v>
      </c>
    </row>
    <row r="16" spans="1:3" ht="12.75">
      <c r="A16" s="297" t="s">
        <v>387</v>
      </c>
      <c r="B16" s="302">
        <v>0.04</v>
      </c>
      <c r="C16" s="303">
        <v>50</v>
      </c>
    </row>
    <row r="17" spans="1:3" ht="12.75">
      <c r="A17" s="297" t="s">
        <v>388</v>
      </c>
      <c r="B17" s="302">
        <v>0.07</v>
      </c>
      <c r="C17" s="303">
        <v>30</v>
      </c>
    </row>
    <row r="18" spans="1:3" ht="12.75">
      <c r="A18" s="297" t="s">
        <v>351</v>
      </c>
      <c r="B18" s="302">
        <v>0.02</v>
      </c>
      <c r="C18" s="303">
        <v>100</v>
      </c>
    </row>
    <row r="19" spans="1:3" ht="15">
      <c r="A19" s="346" t="s">
        <v>370</v>
      </c>
      <c r="B19" s="346"/>
      <c r="C19" s="346"/>
    </row>
    <row r="20" spans="1:3" ht="12.75">
      <c r="A20" s="297" t="s">
        <v>389</v>
      </c>
      <c r="B20" s="302">
        <v>0.05</v>
      </c>
      <c r="C20" s="303">
        <v>40</v>
      </c>
    </row>
    <row r="21" spans="1:3" ht="12.75">
      <c r="A21" s="297" t="s">
        <v>352</v>
      </c>
      <c r="B21" s="302">
        <v>0.07</v>
      </c>
      <c r="C21" s="303">
        <v>30</v>
      </c>
    </row>
    <row r="22" spans="1:3" ht="12.75">
      <c r="A22" s="297" t="s">
        <v>353</v>
      </c>
      <c r="B22" s="302">
        <v>0.1</v>
      </c>
      <c r="C22" s="303">
        <v>20</v>
      </c>
    </row>
    <row r="23" spans="1:3" ht="12.75">
      <c r="A23" s="297" t="s">
        <v>31</v>
      </c>
      <c r="B23" s="302">
        <v>0.12</v>
      </c>
      <c r="C23" s="303">
        <v>18</v>
      </c>
    </row>
    <row r="24" spans="1:3" ht="12.75">
      <c r="A24" s="297" t="s">
        <v>390</v>
      </c>
      <c r="B24" s="302">
        <v>0.15</v>
      </c>
      <c r="C24" s="303">
        <v>14</v>
      </c>
    </row>
    <row r="25" spans="1:3" ht="15">
      <c r="A25" s="346" t="s">
        <v>371</v>
      </c>
      <c r="B25" s="346"/>
      <c r="C25" s="346"/>
    </row>
    <row r="26" spans="1:3" ht="12.75">
      <c r="A26" s="297" t="s">
        <v>391</v>
      </c>
      <c r="B26" s="302">
        <v>0.08</v>
      </c>
      <c r="C26" s="303">
        <v>25</v>
      </c>
    </row>
    <row r="27" spans="1:3" ht="12.75">
      <c r="A27" s="297" t="s">
        <v>354</v>
      </c>
      <c r="B27" s="302">
        <v>0.1</v>
      </c>
      <c r="C27" s="303">
        <v>20</v>
      </c>
    </row>
    <row r="28" spans="1:3" ht="12.75">
      <c r="A28" s="297" t="s">
        <v>355</v>
      </c>
      <c r="B28" s="302">
        <v>0.1</v>
      </c>
      <c r="C28" s="303">
        <v>20</v>
      </c>
    </row>
    <row r="29" spans="1:3" ht="12.75">
      <c r="A29" s="297" t="s">
        <v>356</v>
      </c>
      <c r="B29" s="302">
        <v>0.16</v>
      </c>
      <c r="C29" s="303">
        <v>14</v>
      </c>
    </row>
    <row r="30" spans="1:3" ht="12.75">
      <c r="A30" s="297" t="s">
        <v>357</v>
      </c>
      <c r="B30" s="302">
        <v>0.2</v>
      </c>
      <c r="C30" s="303">
        <v>10</v>
      </c>
    </row>
    <row r="31" spans="1:3" ht="15">
      <c r="A31" s="346" t="s">
        <v>372</v>
      </c>
      <c r="B31" s="346"/>
      <c r="C31" s="346"/>
    </row>
    <row r="32" spans="1:3" ht="12.75">
      <c r="A32" s="297" t="s">
        <v>184</v>
      </c>
      <c r="B32" s="302">
        <v>0.1</v>
      </c>
      <c r="C32" s="303">
        <v>20</v>
      </c>
    </row>
    <row r="33" spans="1:3" ht="12.75">
      <c r="A33" s="297" t="s">
        <v>358</v>
      </c>
      <c r="B33" s="302">
        <v>0.25</v>
      </c>
      <c r="C33" s="303">
        <v>8</v>
      </c>
    </row>
    <row r="34" spans="1:3" ht="12.75">
      <c r="A34" s="297" t="s">
        <v>359</v>
      </c>
      <c r="B34" s="302">
        <v>0.5</v>
      </c>
      <c r="C34" s="303">
        <v>4</v>
      </c>
    </row>
    <row r="35" spans="1:3" ht="12.75">
      <c r="A35" s="297" t="s">
        <v>360</v>
      </c>
      <c r="B35" s="302">
        <v>0.25</v>
      </c>
      <c r="C35" s="303">
        <v>8</v>
      </c>
    </row>
    <row r="36" spans="1:3" ht="12.75">
      <c r="A36" s="297" t="s">
        <v>361</v>
      </c>
      <c r="B36" s="302">
        <v>0.33</v>
      </c>
      <c r="C36" s="303">
        <v>6</v>
      </c>
    </row>
    <row r="37" spans="1:3" ht="12.75">
      <c r="A37" s="297" t="s">
        <v>362</v>
      </c>
      <c r="B37" s="302">
        <v>0.15</v>
      </c>
      <c r="C37" s="303">
        <v>14</v>
      </c>
    </row>
    <row r="38" spans="1:3" ht="15">
      <c r="A38" s="346" t="s">
        <v>373</v>
      </c>
      <c r="B38" s="346"/>
      <c r="C38" s="346"/>
    </row>
    <row r="39" spans="1:3" ht="12.75">
      <c r="A39" s="297" t="s">
        <v>363</v>
      </c>
      <c r="B39" s="302">
        <v>0.2</v>
      </c>
      <c r="C39" s="303">
        <v>10</v>
      </c>
    </row>
    <row r="40" spans="1:3" ht="12.75">
      <c r="A40" s="297" t="s">
        <v>364</v>
      </c>
      <c r="B40" s="302">
        <v>0.25</v>
      </c>
      <c r="C40" s="303">
        <v>8</v>
      </c>
    </row>
    <row r="41" spans="1:3" ht="12.75">
      <c r="A41" s="297" t="s">
        <v>365</v>
      </c>
      <c r="B41" s="302">
        <v>0.33</v>
      </c>
      <c r="C41" s="303">
        <v>6</v>
      </c>
    </row>
    <row r="42" spans="1:3" ht="12.75">
      <c r="A42" s="297" t="s">
        <v>392</v>
      </c>
      <c r="B42" s="302">
        <v>0.33</v>
      </c>
      <c r="C42" s="303">
        <v>6</v>
      </c>
    </row>
    <row r="43" spans="1:3" ht="12.75">
      <c r="A43" s="297" t="s">
        <v>366</v>
      </c>
      <c r="B43" s="302">
        <v>0.33</v>
      </c>
      <c r="C43" s="303">
        <v>6</v>
      </c>
    </row>
    <row r="44" spans="1:3" ht="12.75">
      <c r="A44" s="297" t="s">
        <v>367</v>
      </c>
      <c r="B44" s="302">
        <v>0.1</v>
      </c>
      <c r="C44" s="303">
        <v>20</v>
      </c>
    </row>
    <row r="45" spans="1:3" ht="12.75">
      <c r="A45" s="299"/>
      <c r="B45" s="299"/>
      <c r="C45" s="299"/>
    </row>
    <row r="46" ht="12.75">
      <c r="A46" s="304" t="s">
        <v>375</v>
      </c>
    </row>
    <row r="47" ht="12.75">
      <c r="A47" s="304" t="s">
        <v>393</v>
      </c>
    </row>
  </sheetData>
  <sheetProtection password="DC7B" sheet="1" selectLockedCells="1" selectUnlockedCells="1"/>
  <mergeCells count="8">
    <mergeCell ref="A1:C1"/>
    <mergeCell ref="A14:C14"/>
    <mergeCell ref="A19:C19"/>
    <mergeCell ref="A25:C25"/>
    <mergeCell ref="A31:C31"/>
    <mergeCell ref="A38:C38"/>
    <mergeCell ref="A4:C4"/>
    <mergeCell ref="A8:C8"/>
  </mergeCells>
  <printOptions/>
  <pageMargins left="0.7" right="0.7" top="0.75" bottom="0.75"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P40"/>
  <sheetViews>
    <sheetView zoomScalePageLayoutView="0" workbookViewId="0" topLeftCell="A1">
      <selection activeCell="A1" sqref="A1"/>
    </sheetView>
  </sheetViews>
  <sheetFormatPr defaultColWidth="11.421875" defaultRowHeight="12.75"/>
  <cols>
    <col min="1" max="1" width="5.140625" style="0" bestFit="1" customWidth="1"/>
    <col min="2" max="2" width="28.7109375" style="0" bestFit="1" customWidth="1"/>
    <col min="3" max="3" width="11.421875" style="0" bestFit="1" customWidth="1"/>
    <col min="4" max="14" width="10.140625" style="0" bestFit="1" customWidth="1"/>
    <col min="15" max="15" width="12.8515625" style="0" bestFit="1" customWidth="1"/>
    <col min="16" max="16" width="8.28125" style="0" customWidth="1"/>
  </cols>
  <sheetData>
    <row r="1" spans="3:15" ht="12.75">
      <c r="C1" s="293" t="s">
        <v>0</v>
      </c>
      <c r="D1" s="294" t="s">
        <v>1</v>
      </c>
      <c r="E1" s="248" t="s">
        <v>2</v>
      </c>
      <c r="F1" s="248" t="s">
        <v>3</v>
      </c>
      <c r="G1" s="248" t="s">
        <v>4</v>
      </c>
      <c r="H1" s="248" t="s">
        <v>5</v>
      </c>
      <c r="I1" s="248" t="s">
        <v>6</v>
      </c>
      <c r="J1" s="248" t="s">
        <v>7</v>
      </c>
      <c r="K1" s="248" t="s">
        <v>8</v>
      </c>
      <c r="L1" s="248" t="s">
        <v>9</v>
      </c>
      <c r="M1" s="248" t="s">
        <v>10</v>
      </c>
      <c r="N1" s="248" t="s">
        <v>11</v>
      </c>
      <c r="O1" s="248" t="s">
        <v>335</v>
      </c>
    </row>
    <row r="2" spans="2:15" s="1" customFormat="1" ht="12.75">
      <c r="B2" s="1" t="s">
        <v>289</v>
      </c>
      <c r="C2" s="252">
        <f>SUM(C3:C4)</f>
        <v>0</v>
      </c>
      <c r="D2" s="252">
        <f aca="true" t="shared" si="0" ref="D2:N2">SUM(D3:D4)</f>
        <v>0</v>
      </c>
      <c r="E2" s="252">
        <f t="shared" si="0"/>
        <v>0</v>
      </c>
      <c r="F2" s="252">
        <f t="shared" si="0"/>
        <v>0</v>
      </c>
      <c r="G2" s="252">
        <f t="shared" si="0"/>
        <v>0</v>
      </c>
      <c r="H2" s="252">
        <f t="shared" si="0"/>
        <v>0</v>
      </c>
      <c r="I2" s="252">
        <f t="shared" si="0"/>
        <v>0</v>
      </c>
      <c r="J2" s="252">
        <f t="shared" si="0"/>
        <v>0</v>
      </c>
      <c r="K2" s="252">
        <f t="shared" si="0"/>
        <v>0</v>
      </c>
      <c r="L2" s="252">
        <f t="shared" si="0"/>
        <v>0</v>
      </c>
      <c r="M2" s="252">
        <f t="shared" si="0"/>
        <v>0</v>
      </c>
      <c r="N2" s="252">
        <f t="shared" si="0"/>
        <v>0</v>
      </c>
      <c r="O2" s="252">
        <f>SUM(C2:N2)</f>
        <v>0</v>
      </c>
    </row>
    <row r="3" spans="2:15" s="10" customFormat="1" ht="12.75">
      <c r="B3" s="10" t="s">
        <v>294</v>
      </c>
      <c r="C3" s="253">
        <f>C$11*(1+'TOMA DE DATOS'!$D$166)</f>
        <v>0</v>
      </c>
      <c r="D3" s="253">
        <f>D$11*(1+'TOMA DE DATOS'!$D$166)</f>
        <v>0</v>
      </c>
      <c r="E3" s="253">
        <f>E$11*(1+'TOMA DE DATOS'!$D$166)</f>
        <v>0</v>
      </c>
      <c r="F3" s="253">
        <f>F$11*(1+'TOMA DE DATOS'!$D$166)</f>
        <v>0</v>
      </c>
      <c r="G3" s="253">
        <f>G$11*(1+'TOMA DE DATOS'!$D$166)</f>
        <v>0</v>
      </c>
      <c r="H3" s="253">
        <f>H$11*(1+'TOMA DE DATOS'!$D$166)</f>
        <v>0</v>
      </c>
      <c r="I3" s="253">
        <f>I$11*(1+'TOMA DE DATOS'!$D$166)</f>
        <v>0</v>
      </c>
      <c r="J3" s="253">
        <f>J$11*(1+'TOMA DE DATOS'!$D$166)</f>
        <v>0</v>
      </c>
      <c r="K3" s="253">
        <f>K$11*(1+'TOMA DE DATOS'!$D$166)</f>
        <v>0</v>
      </c>
      <c r="L3" s="253">
        <f>L$11*(1+'TOMA DE DATOS'!$D$166)</f>
        <v>0</v>
      </c>
      <c r="M3" s="253">
        <f>M$11*(1+'TOMA DE DATOS'!$D$166)</f>
        <v>0</v>
      </c>
      <c r="N3" s="253">
        <f>N$11*(1+'TOMA DE DATOS'!$D$166)</f>
        <v>0</v>
      </c>
      <c r="O3" s="253">
        <f>SUM(C3:N3)</f>
        <v>0</v>
      </c>
    </row>
    <row r="4" spans="2:16" s="10" customFormat="1" ht="12.75">
      <c r="B4" s="10" t="s">
        <v>311</v>
      </c>
      <c r="C4" s="254">
        <f>$O$4/100*'TOMA DE DATOS'!A181</f>
        <v>0</v>
      </c>
      <c r="D4" s="254">
        <f>$O$4/100*'TOMA DE DATOS'!B181</f>
        <v>0</v>
      </c>
      <c r="E4" s="254">
        <f>$O$4/100*'TOMA DE DATOS'!C181</f>
        <v>0</v>
      </c>
      <c r="F4" s="254">
        <f>$O$4/100*'TOMA DE DATOS'!D181</f>
        <v>0</v>
      </c>
      <c r="G4" s="254">
        <f>$O$4/100*'TOMA DE DATOS'!E181</f>
        <v>0</v>
      </c>
      <c r="H4" s="254">
        <f>$O$4/100*'TOMA DE DATOS'!F181</f>
        <v>0</v>
      </c>
      <c r="I4" s="254">
        <f>$O$4/100*'TOMA DE DATOS'!G181</f>
        <v>0</v>
      </c>
      <c r="J4" s="254">
        <f>$O$4/100*'TOMA DE DATOS'!H181</f>
        <v>0</v>
      </c>
      <c r="K4" s="254">
        <f>$O$4/100*'TOMA DE DATOS'!I181</f>
        <v>0</v>
      </c>
      <c r="L4" s="254">
        <f>$O$4/100*'TOMA DE DATOS'!J181</f>
        <v>0</v>
      </c>
      <c r="M4" s="254">
        <f>$O$4/100*'TOMA DE DATOS'!K181</f>
        <v>0</v>
      </c>
      <c r="N4" s="254">
        <f>$O$4/100*'TOMA DE DATOS'!L181</f>
        <v>0</v>
      </c>
      <c r="O4" s="254">
        <f>+'TOMA DE DATOS'!F168</f>
        <v>0</v>
      </c>
      <c r="P4" s="160">
        <f>SUM(C4:N4)</f>
        <v>0</v>
      </c>
    </row>
    <row r="5" spans="3:15" ht="7.5" customHeight="1">
      <c r="C5" s="255"/>
      <c r="D5" s="255"/>
      <c r="E5" s="255"/>
      <c r="F5" s="255"/>
      <c r="G5" s="255"/>
      <c r="H5" s="255"/>
      <c r="I5" s="255"/>
      <c r="J5" s="255"/>
      <c r="K5" s="255"/>
      <c r="L5" s="255"/>
      <c r="M5" s="255"/>
      <c r="N5" s="255"/>
      <c r="O5" s="254"/>
    </row>
    <row r="6" spans="2:15" ht="12.75">
      <c r="B6" s="1" t="s">
        <v>292</v>
      </c>
      <c r="C6" s="255">
        <f>'TOMA DE DATOS'!E172</f>
        <v>0</v>
      </c>
      <c r="D6" s="255">
        <f>C6</f>
        <v>0</v>
      </c>
      <c r="E6" s="255">
        <f aca="true" t="shared" si="1" ref="E6:N6">D6</f>
        <v>0</v>
      </c>
      <c r="F6" s="255">
        <f t="shared" si="1"/>
        <v>0</v>
      </c>
      <c r="G6" s="255">
        <f t="shared" si="1"/>
        <v>0</v>
      </c>
      <c r="H6" s="255">
        <f t="shared" si="1"/>
        <v>0</v>
      </c>
      <c r="I6" s="255">
        <f t="shared" si="1"/>
        <v>0</v>
      </c>
      <c r="J6" s="255">
        <f t="shared" si="1"/>
        <v>0</v>
      </c>
      <c r="K6" s="255">
        <f t="shared" si="1"/>
        <v>0</v>
      </c>
      <c r="L6" s="255">
        <f t="shared" si="1"/>
        <v>0</v>
      </c>
      <c r="M6" s="255">
        <f t="shared" si="1"/>
        <v>0</v>
      </c>
      <c r="N6" s="255">
        <f t="shared" si="1"/>
        <v>0</v>
      </c>
      <c r="O6" s="255">
        <f>SUM(C6:N6)</f>
        <v>0</v>
      </c>
    </row>
    <row r="7" spans="3:15" ht="6.75" customHeight="1">
      <c r="C7" s="255"/>
      <c r="D7" s="255"/>
      <c r="E7" s="255"/>
      <c r="F7" s="255"/>
      <c r="G7" s="255"/>
      <c r="H7" s="255"/>
      <c r="I7" s="255"/>
      <c r="J7" s="255"/>
      <c r="K7" s="255"/>
      <c r="L7" s="255"/>
      <c r="M7" s="255"/>
      <c r="N7" s="255"/>
      <c r="O7" s="255"/>
    </row>
    <row r="8" spans="2:15" s="204" customFormat="1" ht="15">
      <c r="B8" s="204" t="s">
        <v>293</v>
      </c>
      <c r="C8" s="256">
        <f aca="true" t="shared" si="2" ref="C8:O8">+C2+C6</f>
        <v>0</v>
      </c>
      <c r="D8" s="256">
        <f t="shared" si="2"/>
        <v>0</v>
      </c>
      <c r="E8" s="256">
        <f t="shared" si="2"/>
        <v>0</v>
      </c>
      <c r="F8" s="256">
        <f t="shared" si="2"/>
        <v>0</v>
      </c>
      <c r="G8" s="256">
        <f t="shared" si="2"/>
        <v>0</v>
      </c>
      <c r="H8" s="256">
        <f t="shared" si="2"/>
        <v>0</v>
      </c>
      <c r="I8" s="256">
        <f t="shared" si="2"/>
        <v>0</v>
      </c>
      <c r="J8" s="256">
        <f t="shared" si="2"/>
        <v>0</v>
      </c>
      <c r="K8" s="256">
        <f t="shared" si="2"/>
        <v>0</v>
      </c>
      <c r="L8" s="256">
        <f t="shared" si="2"/>
        <v>0</v>
      </c>
      <c r="M8" s="256">
        <f t="shared" si="2"/>
        <v>0</v>
      </c>
      <c r="N8" s="256">
        <f t="shared" si="2"/>
        <v>0</v>
      </c>
      <c r="O8" s="256">
        <f t="shared" si="2"/>
        <v>0</v>
      </c>
    </row>
    <row r="9" spans="3:15" ht="12.75">
      <c r="C9" s="255"/>
      <c r="D9" s="255"/>
      <c r="E9" s="255"/>
      <c r="F9" s="255"/>
      <c r="G9" s="255"/>
      <c r="H9" s="255"/>
      <c r="I9" s="255"/>
      <c r="J9" s="255"/>
      <c r="K9" s="255"/>
      <c r="L9" s="255"/>
      <c r="M9" s="255"/>
      <c r="N9" s="255"/>
      <c r="O9" s="255"/>
    </row>
    <row r="10" spans="2:15" s="1" customFormat="1" ht="15">
      <c r="B10" s="2" t="s">
        <v>44</v>
      </c>
      <c r="C10" s="252">
        <f aca="true" t="shared" si="3" ref="C10:N10">SUM(C11:C13)</f>
        <v>0</v>
      </c>
      <c r="D10" s="252">
        <f t="shared" si="3"/>
        <v>0</v>
      </c>
      <c r="E10" s="252">
        <f t="shared" si="3"/>
        <v>0</v>
      </c>
      <c r="F10" s="252">
        <f t="shared" si="3"/>
        <v>0</v>
      </c>
      <c r="G10" s="252">
        <f t="shared" si="3"/>
        <v>0</v>
      </c>
      <c r="H10" s="252">
        <f t="shared" si="3"/>
        <v>0</v>
      </c>
      <c r="I10" s="252">
        <f t="shared" si="3"/>
        <v>0</v>
      </c>
      <c r="J10" s="252">
        <f t="shared" si="3"/>
        <v>0</v>
      </c>
      <c r="K10" s="252">
        <f t="shared" si="3"/>
        <v>0</v>
      </c>
      <c r="L10" s="252">
        <f t="shared" si="3"/>
        <v>0</v>
      </c>
      <c r="M10" s="252">
        <f t="shared" si="3"/>
        <v>0</v>
      </c>
      <c r="N10" s="252">
        <f t="shared" si="3"/>
        <v>0</v>
      </c>
      <c r="O10" s="252">
        <f>SUM(C10:N10)</f>
        <v>0</v>
      </c>
    </row>
    <row r="11" spans="1:16" ht="15">
      <c r="A11">
        <v>600</v>
      </c>
      <c r="B11" s="3" t="s">
        <v>12</v>
      </c>
      <c r="C11" s="255">
        <f>$O$11/100*'TOMA DE DATOS'!A181</f>
        <v>0</v>
      </c>
      <c r="D11" s="255">
        <f>$O$11/100*'TOMA DE DATOS'!B181</f>
        <v>0</v>
      </c>
      <c r="E11" s="255">
        <f>$O$11/100*'TOMA DE DATOS'!C181</f>
        <v>0</v>
      </c>
      <c r="F11" s="255">
        <f>$O$11/100*'TOMA DE DATOS'!D181</f>
        <v>0</v>
      </c>
      <c r="G11" s="255">
        <f>$O$11/100*'TOMA DE DATOS'!E181</f>
        <v>0</v>
      </c>
      <c r="H11" s="255">
        <f>$O$11/100*'TOMA DE DATOS'!F181</f>
        <v>0</v>
      </c>
      <c r="I11" s="255">
        <f>$O$11/100*'TOMA DE DATOS'!G181</f>
        <v>0</v>
      </c>
      <c r="J11" s="255">
        <f>$O$11/100*'TOMA DE DATOS'!H181</f>
        <v>0</v>
      </c>
      <c r="K11" s="255">
        <f>$O$11/100*'TOMA DE DATOS'!I181</f>
        <v>0</v>
      </c>
      <c r="L11" s="255">
        <f>$O$11/100*'TOMA DE DATOS'!J181</f>
        <v>0</v>
      </c>
      <c r="M11" s="255">
        <f>$O$11/100*'TOMA DE DATOS'!K181</f>
        <v>0</v>
      </c>
      <c r="N11" s="255">
        <f>$O$11/100*'TOMA DE DATOS'!L181</f>
        <v>0</v>
      </c>
      <c r="O11" s="255">
        <f>'TOMA DE DATOS'!F89</f>
        <v>0</v>
      </c>
      <c r="P11" s="12">
        <f>SUM(C11:N11)</f>
        <v>0</v>
      </c>
    </row>
    <row r="12" spans="1:15" ht="15">
      <c r="A12">
        <v>601</v>
      </c>
      <c r="B12" s="3" t="s">
        <v>13</v>
      </c>
      <c r="C12" s="255">
        <f>'TOMA DE DATOS'!E92</f>
        <v>0</v>
      </c>
      <c r="D12" s="255">
        <f aca="true" t="shared" si="4" ref="D12:N12">C12</f>
        <v>0</v>
      </c>
      <c r="E12" s="255">
        <f t="shared" si="4"/>
        <v>0</v>
      </c>
      <c r="F12" s="255">
        <f t="shared" si="4"/>
        <v>0</v>
      </c>
      <c r="G12" s="255">
        <f t="shared" si="4"/>
        <v>0</v>
      </c>
      <c r="H12" s="255">
        <f t="shared" si="4"/>
        <v>0</v>
      </c>
      <c r="I12" s="255">
        <f t="shared" si="4"/>
        <v>0</v>
      </c>
      <c r="J12" s="255">
        <f t="shared" si="4"/>
        <v>0</v>
      </c>
      <c r="K12" s="255">
        <f t="shared" si="4"/>
        <v>0</v>
      </c>
      <c r="L12" s="255">
        <f t="shared" si="4"/>
        <v>0</v>
      </c>
      <c r="M12" s="255">
        <f t="shared" si="4"/>
        <v>0</v>
      </c>
      <c r="N12" s="255">
        <f t="shared" si="4"/>
        <v>0</v>
      </c>
      <c r="O12" s="255">
        <f>SUM(C12:N12)</f>
        <v>0</v>
      </c>
    </row>
    <row r="13" spans="2:15" ht="7.5" customHeight="1">
      <c r="B13" s="3"/>
      <c r="C13" s="255"/>
      <c r="D13" s="255"/>
      <c r="E13" s="255"/>
      <c r="F13" s="255"/>
      <c r="G13" s="255"/>
      <c r="H13" s="255"/>
      <c r="I13" s="255"/>
      <c r="J13" s="255"/>
      <c r="K13" s="255"/>
      <c r="L13" s="255"/>
      <c r="M13" s="255"/>
      <c r="N13" s="255"/>
      <c r="O13" s="255"/>
    </row>
    <row r="14" spans="2:15" s="1" customFormat="1" ht="15">
      <c r="B14" s="2" t="s">
        <v>45</v>
      </c>
      <c r="C14" s="252">
        <f>SUM(C15:C24)</f>
        <v>0</v>
      </c>
      <c r="D14" s="252">
        <f aca="true" t="shared" si="5" ref="D14:O14">SUM(D15:D24)</f>
        <v>0</v>
      </c>
      <c r="E14" s="252">
        <f t="shared" si="5"/>
        <v>0</v>
      </c>
      <c r="F14" s="252">
        <f t="shared" si="5"/>
        <v>0</v>
      </c>
      <c r="G14" s="252">
        <f t="shared" si="5"/>
        <v>0</v>
      </c>
      <c r="H14" s="252">
        <f t="shared" si="5"/>
        <v>0</v>
      </c>
      <c r="I14" s="252">
        <f t="shared" si="5"/>
        <v>0</v>
      </c>
      <c r="J14" s="252">
        <f t="shared" si="5"/>
        <v>0</v>
      </c>
      <c r="K14" s="252">
        <f t="shared" si="5"/>
        <v>0</v>
      </c>
      <c r="L14" s="252">
        <f t="shared" si="5"/>
        <v>0</v>
      </c>
      <c r="M14" s="252">
        <f t="shared" si="5"/>
        <v>0</v>
      </c>
      <c r="N14" s="252">
        <f t="shared" si="5"/>
        <v>0</v>
      </c>
      <c r="O14" s="252">
        <f t="shared" si="5"/>
        <v>0</v>
      </c>
    </row>
    <row r="15" spans="1:15" ht="15">
      <c r="A15">
        <v>621</v>
      </c>
      <c r="B15" s="3" t="s">
        <v>14</v>
      </c>
      <c r="C15" s="255">
        <f>'TOMA DE DATOS'!E95</f>
        <v>0</v>
      </c>
      <c r="D15" s="255">
        <f aca="true" t="shared" si="6" ref="D15:N15">C15</f>
        <v>0</v>
      </c>
      <c r="E15" s="255">
        <f t="shared" si="6"/>
        <v>0</v>
      </c>
      <c r="F15" s="255">
        <f t="shared" si="6"/>
        <v>0</v>
      </c>
      <c r="G15" s="255">
        <f t="shared" si="6"/>
        <v>0</v>
      </c>
      <c r="H15" s="255">
        <f t="shared" si="6"/>
        <v>0</v>
      </c>
      <c r="I15" s="255">
        <f t="shared" si="6"/>
        <v>0</v>
      </c>
      <c r="J15" s="255">
        <f t="shared" si="6"/>
        <v>0</v>
      </c>
      <c r="K15" s="255">
        <f t="shared" si="6"/>
        <v>0</v>
      </c>
      <c r="L15" s="255">
        <f t="shared" si="6"/>
        <v>0</v>
      </c>
      <c r="M15" s="255">
        <f t="shared" si="6"/>
        <v>0</v>
      </c>
      <c r="N15" s="255">
        <f t="shared" si="6"/>
        <v>0</v>
      </c>
      <c r="O15" s="255">
        <f>SUM(C15:N15)</f>
        <v>0</v>
      </c>
    </row>
    <row r="16" spans="1:15" s="5" customFormat="1" ht="15">
      <c r="A16" s="5">
        <v>622</v>
      </c>
      <c r="B16" s="6" t="s">
        <v>15</v>
      </c>
      <c r="C16" s="254">
        <f>'TOMA DE DATOS'!E98</f>
        <v>0</v>
      </c>
      <c r="D16" s="254">
        <f aca="true" t="shared" si="7" ref="D16:N16">C16</f>
        <v>0</v>
      </c>
      <c r="E16" s="254">
        <f t="shared" si="7"/>
        <v>0</v>
      </c>
      <c r="F16" s="254">
        <f t="shared" si="7"/>
        <v>0</v>
      </c>
      <c r="G16" s="254">
        <f t="shared" si="7"/>
        <v>0</v>
      </c>
      <c r="H16" s="254">
        <f t="shared" si="7"/>
        <v>0</v>
      </c>
      <c r="I16" s="254">
        <f t="shared" si="7"/>
        <v>0</v>
      </c>
      <c r="J16" s="254">
        <f t="shared" si="7"/>
        <v>0</v>
      </c>
      <c r="K16" s="254">
        <f t="shared" si="7"/>
        <v>0</v>
      </c>
      <c r="L16" s="254">
        <f t="shared" si="7"/>
        <v>0</v>
      </c>
      <c r="M16" s="254">
        <f t="shared" si="7"/>
        <v>0</v>
      </c>
      <c r="N16" s="254">
        <f t="shared" si="7"/>
        <v>0</v>
      </c>
      <c r="O16" s="254">
        <f aca="true" t="shared" si="8" ref="O16:O35">SUM(C16:N16)</f>
        <v>0</v>
      </c>
    </row>
    <row r="17" spans="1:15" ht="15">
      <c r="A17">
        <v>623</v>
      </c>
      <c r="B17" s="3" t="s">
        <v>285</v>
      </c>
      <c r="C17" s="255">
        <f>'TOMA DE DATOS'!E107</f>
        <v>0</v>
      </c>
      <c r="D17" s="254">
        <f aca="true" t="shared" si="9" ref="D17:N17">C17</f>
        <v>0</v>
      </c>
      <c r="E17" s="254">
        <f t="shared" si="9"/>
        <v>0</v>
      </c>
      <c r="F17" s="254">
        <f t="shared" si="9"/>
        <v>0</v>
      </c>
      <c r="G17" s="254">
        <f t="shared" si="9"/>
        <v>0</v>
      </c>
      <c r="H17" s="254">
        <f t="shared" si="9"/>
        <v>0</v>
      </c>
      <c r="I17" s="254">
        <f t="shared" si="9"/>
        <v>0</v>
      </c>
      <c r="J17" s="254">
        <f t="shared" si="9"/>
        <v>0</v>
      </c>
      <c r="K17" s="254">
        <f t="shared" si="9"/>
        <v>0</v>
      </c>
      <c r="L17" s="254">
        <f t="shared" si="9"/>
        <v>0</v>
      </c>
      <c r="M17" s="254">
        <f t="shared" si="9"/>
        <v>0</v>
      </c>
      <c r="N17" s="254">
        <f t="shared" si="9"/>
        <v>0</v>
      </c>
      <c r="O17" s="255">
        <f t="shared" si="8"/>
        <v>0</v>
      </c>
    </row>
    <row r="18" spans="1:16" ht="15">
      <c r="A18" s="5">
        <v>624</v>
      </c>
      <c r="B18" s="6" t="s">
        <v>16</v>
      </c>
      <c r="C18" s="254">
        <f>'TOMA DE DATOS'!E113</f>
        <v>0</v>
      </c>
      <c r="D18" s="255">
        <f aca="true" t="shared" si="10" ref="D18:N19">C18</f>
        <v>0</v>
      </c>
      <c r="E18" s="255">
        <f t="shared" si="10"/>
        <v>0</v>
      </c>
      <c r="F18" s="255">
        <f t="shared" si="10"/>
        <v>0</v>
      </c>
      <c r="G18" s="255">
        <f t="shared" si="10"/>
        <v>0</v>
      </c>
      <c r="H18" s="255">
        <f t="shared" si="10"/>
        <v>0</v>
      </c>
      <c r="I18" s="255">
        <f t="shared" si="10"/>
        <v>0</v>
      </c>
      <c r="J18" s="255">
        <f t="shared" si="10"/>
        <v>0</v>
      </c>
      <c r="K18" s="255">
        <f t="shared" si="10"/>
        <v>0</v>
      </c>
      <c r="L18" s="255">
        <f t="shared" si="10"/>
        <v>0</v>
      </c>
      <c r="M18" s="255">
        <f t="shared" si="10"/>
        <v>0</v>
      </c>
      <c r="N18" s="255">
        <f t="shared" si="10"/>
        <v>0</v>
      </c>
      <c r="O18" s="255">
        <f t="shared" si="8"/>
        <v>0</v>
      </c>
      <c r="P18" s="5"/>
    </row>
    <row r="19" spans="1:16" ht="15">
      <c r="A19" s="5">
        <v>625</v>
      </c>
      <c r="B19" s="6" t="s">
        <v>17</v>
      </c>
      <c r="C19" s="254">
        <f>'TOMA DE DATOS'!E115</f>
        <v>0</v>
      </c>
      <c r="D19" s="254">
        <f>+C19</f>
        <v>0</v>
      </c>
      <c r="E19" s="254">
        <f t="shared" si="10"/>
        <v>0</v>
      </c>
      <c r="F19" s="254">
        <f t="shared" si="10"/>
        <v>0</v>
      </c>
      <c r="G19" s="254">
        <f t="shared" si="10"/>
        <v>0</v>
      </c>
      <c r="H19" s="254">
        <f t="shared" si="10"/>
        <v>0</v>
      </c>
      <c r="I19" s="254">
        <f t="shared" si="10"/>
        <v>0</v>
      </c>
      <c r="J19" s="254">
        <f t="shared" si="10"/>
        <v>0</v>
      </c>
      <c r="K19" s="254">
        <f t="shared" si="10"/>
        <v>0</v>
      </c>
      <c r="L19" s="254">
        <f t="shared" si="10"/>
        <v>0</v>
      </c>
      <c r="M19" s="254">
        <f t="shared" si="10"/>
        <v>0</v>
      </c>
      <c r="N19" s="254">
        <f t="shared" si="10"/>
        <v>0</v>
      </c>
      <c r="O19" s="255">
        <f t="shared" si="8"/>
        <v>0</v>
      </c>
      <c r="P19" s="5"/>
    </row>
    <row r="20" spans="1:16" ht="15">
      <c r="A20" s="5">
        <v>626</v>
      </c>
      <c r="B20" s="6" t="s">
        <v>18</v>
      </c>
      <c r="C20" s="254">
        <f>'TOMA DE DATOS'!E120</f>
        <v>0</v>
      </c>
      <c r="D20" s="254">
        <f aca="true" t="shared" si="11" ref="D20:N20">C20</f>
        <v>0</v>
      </c>
      <c r="E20" s="254">
        <f t="shared" si="11"/>
        <v>0</v>
      </c>
      <c r="F20" s="254">
        <f t="shared" si="11"/>
        <v>0</v>
      </c>
      <c r="G20" s="254">
        <f t="shared" si="11"/>
        <v>0</v>
      </c>
      <c r="H20" s="254">
        <f t="shared" si="11"/>
        <v>0</v>
      </c>
      <c r="I20" s="254">
        <f t="shared" si="11"/>
        <v>0</v>
      </c>
      <c r="J20" s="254">
        <f t="shared" si="11"/>
        <v>0</v>
      </c>
      <c r="K20" s="254">
        <f t="shared" si="11"/>
        <v>0</v>
      </c>
      <c r="L20" s="254">
        <f t="shared" si="11"/>
        <v>0</v>
      </c>
      <c r="M20" s="254">
        <f t="shared" si="11"/>
        <v>0</v>
      </c>
      <c r="N20" s="254">
        <f t="shared" si="11"/>
        <v>0</v>
      </c>
      <c r="O20" s="255">
        <f t="shared" si="8"/>
        <v>0</v>
      </c>
      <c r="P20" s="5"/>
    </row>
    <row r="21" spans="1:15" ht="15">
      <c r="A21">
        <v>627</v>
      </c>
      <c r="B21" s="3" t="s">
        <v>19</v>
      </c>
      <c r="C21" s="254">
        <f>+'TOMA DE DATOS'!E122</f>
        <v>0</v>
      </c>
      <c r="D21" s="254">
        <f>C21</f>
        <v>0</v>
      </c>
      <c r="E21" s="254">
        <f aca="true" t="shared" si="12" ref="E21:N21">D21</f>
        <v>0</v>
      </c>
      <c r="F21" s="254">
        <f t="shared" si="12"/>
        <v>0</v>
      </c>
      <c r="G21" s="254">
        <f t="shared" si="12"/>
        <v>0</v>
      </c>
      <c r="H21" s="254">
        <f t="shared" si="12"/>
        <v>0</v>
      </c>
      <c r="I21" s="254">
        <f t="shared" si="12"/>
        <v>0</v>
      </c>
      <c r="J21" s="254">
        <f t="shared" si="12"/>
        <v>0</v>
      </c>
      <c r="K21" s="254">
        <f t="shared" si="12"/>
        <v>0</v>
      </c>
      <c r="L21" s="254">
        <f t="shared" si="12"/>
        <v>0</v>
      </c>
      <c r="M21" s="254">
        <f t="shared" si="12"/>
        <v>0</v>
      </c>
      <c r="N21" s="254">
        <f t="shared" si="12"/>
        <v>0</v>
      </c>
      <c r="O21" s="255">
        <f t="shared" si="8"/>
        <v>0</v>
      </c>
    </row>
    <row r="22" spans="1:15" s="1" customFormat="1" ht="15">
      <c r="A22">
        <v>628</v>
      </c>
      <c r="B22" s="3" t="s">
        <v>120</v>
      </c>
      <c r="C22" s="257">
        <f>'TOMA DE DATOS'!E127</f>
        <v>0</v>
      </c>
      <c r="D22" s="254">
        <f>C22</f>
        <v>0</v>
      </c>
      <c r="E22" s="254">
        <f aca="true" t="shared" si="13" ref="E22:N22">D22</f>
        <v>0</v>
      </c>
      <c r="F22" s="254">
        <f t="shared" si="13"/>
        <v>0</v>
      </c>
      <c r="G22" s="254">
        <f t="shared" si="13"/>
        <v>0</v>
      </c>
      <c r="H22" s="254">
        <f t="shared" si="13"/>
        <v>0</v>
      </c>
      <c r="I22" s="254">
        <f t="shared" si="13"/>
        <v>0</v>
      </c>
      <c r="J22" s="254">
        <f t="shared" si="13"/>
        <v>0</v>
      </c>
      <c r="K22" s="254">
        <f t="shared" si="13"/>
        <v>0</v>
      </c>
      <c r="L22" s="254">
        <f t="shared" si="13"/>
        <v>0</v>
      </c>
      <c r="M22" s="254">
        <f t="shared" si="13"/>
        <v>0</v>
      </c>
      <c r="N22" s="254">
        <f t="shared" si="13"/>
        <v>0</v>
      </c>
      <c r="O22" s="257">
        <f t="shared" si="8"/>
        <v>0</v>
      </c>
    </row>
    <row r="23" spans="1:15" s="153" customFormat="1" ht="15">
      <c r="A23" s="153">
        <v>629</v>
      </c>
      <c r="B23" s="3" t="s">
        <v>121</v>
      </c>
      <c r="C23" s="257">
        <f>'TOMA DE DATOS'!E132</f>
        <v>0</v>
      </c>
      <c r="D23" s="254">
        <f>C23</f>
        <v>0</v>
      </c>
      <c r="E23" s="254">
        <f aca="true" t="shared" si="14" ref="E23:N23">D23</f>
        <v>0</v>
      </c>
      <c r="F23" s="254">
        <f t="shared" si="14"/>
        <v>0</v>
      </c>
      <c r="G23" s="254">
        <f t="shared" si="14"/>
        <v>0</v>
      </c>
      <c r="H23" s="254">
        <f t="shared" si="14"/>
        <v>0</v>
      </c>
      <c r="I23" s="254">
        <f t="shared" si="14"/>
        <v>0</v>
      </c>
      <c r="J23" s="254">
        <f t="shared" si="14"/>
        <v>0</v>
      </c>
      <c r="K23" s="254">
        <f t="shared" si="14"/>
        <v>0</v>
      </c>
      <c r="L23" s="254">
        <f t="shared" si="14"/>
        <v>0</v>
      </c>
      <c r="M23" s="254">
        <f t="shared" si="14"/>
        <v>0</v>
      </c>
      <c r="N23" s="254">
        <f t="shared" si="14"/>
        <v>0</v>
      </c>
      <c r="O23" s="257">
        <f>SUM(C23:N23)</f>
        <v>0</v>
      </c>
    </row>
    <row r="24" spans="1:15" s="153" customFormat="1" ht="15">
      <c r="A24" s="10">
        <v>630</v>
      </c>
      <c r="B24" s="3" t="s">
        <v>288</v>
      </c>
      <c r="C24" s="257">
        <f aca="true" t="shared" si="15" ref="C24:N24">+C25</f>
        <v>0</v>
      </c>
      <c r="D24" s="257">
        <f t="shared" si="15"/>
        <v>0</v>
      </c>
      <c r="E24" s="257">
        <f t="shared" si="15"/>
        <v>0</v>
      </c>
      <c r="F24" s="257">
        <f t="shared" si="15"/>
        <v>0</v>
      </c>
      <c r="G24" s="257">
        <f t="shared" si="15"/>
        <v>0</v>
      </c>
      <c r="H24" s="257">
        <f t="shared" si="15"/>
        <v>0</v>
      </c>
      <c r="I24" s="257">
        <f t="shared" si="15"/>
        <v>0</v>
      </c>
      <c r="J24" s="257">
        <f t="shared" si="15"/>
        <v>0</v>
      </c>
      <c r="K24" s="257">
        <f t="shared" si="15"/>
        <v>0</v>
      </c>
      <c r="L24" s="257">
        <f t="shared" si="15"/>
        <v>0</v>
      </c>
      <c r="M24" s="257">
        <f t="shared" si="15"/>
        <v>0</v>
      </c>
      <c r="N24" s="257">
        <f t="shared" si="15"/>
        <v>0</v>
      </c>
      <c r="O24" s="257">
        <f t="shared" si="8"/>
        <v>0</v>
      </c>
    </row>
    <row r="25" spans="1:15" ht="8.25" customHeight="1">
      <c r="A25" s="5"/>
      <c r="B25" s="3"/>
      <c r="C25" s="255"/>
      <c r="D25" s="255"/>
      <c r="E25" s="255"/>
      <c r="F25" s="255"/>
      <c r="G25" s="255"/>
      <c r="H25" s="255"/>
      <c r="I25" s="255"/>
      <c r="J25" s="255"/>
      <c r="K25" s="255"/>
      <c r="L25" s="255"/>
      <c r="M25" s="255"/>
      <c r="N25" s="255"/>
      <c r="O25" s="255"/>
    </row>
    <row r="26" spans="1:15" s="1" customFormat="1" ht="15">
      <c r="A26" s="7"/>
      <c r="B26" s="2" t="s">
        <v>286</v>
      </c>
      <c r="C26" s="252">
        <f aca="true" t="shared" si="16" ref="C26:N26">SUM(C27:C28)</f>
        <v>0</v>
      </c>
      <c r="D26" s="252">
        <f t="shared" si="16"/>
        <v>0</v>
      </c>
      <c r="E26" s="252">
        <f t="shared" si="16"/>
        <v>0</v>
      </c>
      <c r="F26" s="252">
        <f t="shared" si="16"/>
        <v>0</v>
      </c>
      <c r="G26" s="252">
        <f t="shared" si="16"/>
        <v>0</v>
      </c>
      <c r="H26" s="252">
        <f t="shared" si="16"/>
        <v>0</v>
      </c>
      <c r="I26" s="252">
        <f t="shared" si="16"/>
        <v>0</v>
      </c>
      <c r="J26" s="252">
        <f t="shared" si="16"/>
        <v>0</v>
      </c>
      <c r="K26" s="252">
        <f t="shared" si="16"/>
        <v>0</v>
      </c>
      <c r="L26" s="252">
        <f t="shared" si="16"/>
        <v>0</v>
      </c>
      <c r="M26" s="252">
        <f t="shared" si="16"/>
        <v>0</v>
      </c>
      <c r="N26" s="252">
        <f t="shared" si="16"/>
        <v>0</v>
      </c>
      <c r="O26" s="252">
        <f>SUM(C26:N26)</f>
        <v>0</v>
      </c>
    </row>
    <row r="27" spans="1:15" ht="15">
      <c r="A27">
        <v>640</v>
      </c>
      <c r="B27" s="3" t="s">
        <v>287</v>
      </c>
      <c r="C27" s="255">
        <f>'TOMA DE DATOS'!E143</f>
        <v>0</v>
      </c>
      <c r="D27" s="255">
        <f aca="true" t="shared" si="17" ref="D27:N27">C27</f>
        <v>0</v>
      </c>
      <c r="E27" s="255">
        <f t="shared" si="17"/>
        <v>0</v>
      </c>
      <c r="F27" s="255">
        <f t="shared" si="17"/>
        <v>0</v>
      </c>
      <c r="G27" s="255">
        <f t="shared" si="17"/>
        <v>0</v>
      </c>
      <c r="H27" s="255">
        <f t="shared" si="17"/>
        <v>0</v>
      </c>
      <c r="I27" s="255">
        <f t="shared" si="17"/>
        <v>0</v>
      </c>
      <c r="J27" s="255">
        <f t="shared" si="17"/>
        <v>0</v>
      </c>
      <c r="K27" s="255">
        <f t="shared" si="17"/>
        <v>0</v>
      </c>
      <c r="L27" s="255">
        <f t="shared" si="17"/>
        <v>0</v>
      </c>
      <c r="M27" s="255">
        <f t="shared" si="17"/>
        <v>0</v>
      </c>
      <c r="N27" s="255">
        <f t="shared" si="17"/>
        <v>0</v>
      </c>
      <c r="O27" s="255">
        <f t="shared" si="8"/>
        <v>0</v>
      </c>
    </row>
    <row r="28" spans="1:15" ht="15">
      <c r="A28">
        <v>642</v>
      </c>
      <c r="B28" s="3" t="s">
        <v>22</v>
      </c>
      <c r="C28" s="255">
        <f>'TOMA DE DATOS'!E147</f>
        <v>0</v>
      </c>
      <c r="D28" s="255">
        <f aca="true" t="shared" si="18" ref="D28:N28">C28</f>
        <v>0</v>
      </c>
      <c r="E28" s="255">
        <f t="shared" si="18"/>
        <v>0</v>
      </c>
      <c r="F28" s="255">
        <f t="shared" si="18"/>
        <v>0</v>
      </c>
      <c r="G28" s="255">
        <f t="shared" si="18"/>
        <v>0</v>
      </c>
      <c r="H28" s="255">
        <f t="shared" si="18"/>
        <v>0</v>
      </c>
      <c r="I28" s="255">
        <f t="shared" si="18"/>
        <v>0</v>
      </c>
      <c r="J28" s="255">
        <f t="shared" si="18"/>
        <v>0</v>
      </c>
      <c r="K28" s="255">
        <f t="shared" si="18"/>
        <v>0</v>
      </c>
      <c r="L28" s="255">
        <f t="shared" si="18"/>
        <v>0</v>
      </c>
      <c r="M28" s="255">
        <f t="shared" si="18"/>
        <v>0</v>
      </c>
      <c r="N28" s="255">
        <f t="shared" si="18"/>
        <v>0</v>
      </c>
      <c r="O28" s="255">
        <f t="shared" si="8"/>
        <v>0</v>
      </c>
    </row>
    <row r="29" spans="2:15" ht="6.75" customHeight="1">
      <c r="B29" s="3"/>
      <c r="C29" s="255"/>
      <c r="D29" s="255"/>
      <c r="E29" s="255"/>
      <c r="F29" s="255"/>
      <c r="G29" s="255"/>
      <c r="H29" s="255"/>
      <c r="I29" s="255"/>
      <c r="J29" s="255"/>
      <c r="K29" s="255"/>
      <c r="L29" s="255"/>
      <c r="M29" s="255"/>
      <c r="N29" s="255"/>
      <c r="O29" s="255"/>
    </row>
    <row r="30" spans="2:15" s="1" customFormat="1" ht="15">
      <c r="B30" s="2" t="s">
        <v>23</v>
      </c>
      <c r="C30" s="252">
        <f aca="true" t="shared" si="19" ref="C30:N30">+C31</f>
        <v>0</v>
      </c>
      <c r="D30" s="252">
        <f t="shared" si="19"/>
        <v>0</v>
      </c>
      <c r="E30" s="252">
        <f t="shared" si="19"/>
        <v>0</v>
      </c>
      <c r="F30" s="252">
        <f t="shared" si="19"/>
        <v>0</v>
      </c>
      <c r="G30" s="252">
        <f t="shared" si="19"/>
        <v>0</v>
      </c>
      <c r="H30" s="252">
        <f t="shared" si="19"/>
        <v>0</v>
      </c>
      <c r="I30" s="252">
        <f t="shared" si="19"/>
        <v>0</v>
      </c>
      <c r="J30" s="252">
        <f t="shared" si="19"/>
        <v>0</v>
      </c>
      <c r="K30" s="252">
        <f t="shared" si="19"/>
        <v>0</v>
      </c>
      <c r="L30" s="252">
        <f t="shared" si="19"/>
        <v>0</v>
      </c>
      <c r="M30" s="252">
        <f t="shared" si="19"/>
        <v>0</v>
      </c>
      <c r="N30" s="252">
        <f t="shared" si="19"/>
        <v>0</v>
      </c>
      <c r="O30" s="252">
        <f t="shared" si="8"/>
        <v>0</v>
      </c>
    </row>
    <row r="31" spans="1:16" ht="15">
      <c r="A31" s="5">
        <v>669</v>
      </c>
      <c r="B31" s="3" t="s">
        <v>24</v>
      </c>
      <c r="C31" s="254">
        <f>preso!H16</f>
        <v>0</v>
      </c>
      <c r="D31" s="254">
        <f>preso!H17</f>
        <v>0</v>
      </c>
      <c r="E31" s="254">
        <f>preso!H18</f>
        <v>0</v>
      </c>
      <c r="F31" s="254">
        <f>preso!H19</f>
        <v>0</v>
      </c>
      <c r="G31" s="254">
        <f>preso!H20</f>
        <v>0</v>
      </c>
      <c r="H31" s="254">
        <f>preso!H21</f>
        <v>0</v>
      </c>
      <c r="I31" s="254">
        <f>preso!H22</f>
        <v>0</v>
      </c>
      <c r="J31" s="254">
        <f>preso!H23</f>
        <v>0</v>
      </c>
      <c r="K31" s="254">
        <f>preso!H24</f>
        <v>0</v>
      </c>
      <c r="L31" s="254">
        <f>preso!H25</f>
        <v>0</v>
      </c>
      <c r="M31" s="254">
        <f>preso!H26</f>
        <v>0</v>
      </c>
      <c r="N31" s="254">
        <f>preso!H27</f>
        <v>0</v>
      </c>
      <c r="O31" s="255">
        <f t="shared" si="8"/>
        <v>0</v>
      </c>
      <c r="P31" s="146"/>
    </row>
    <row r="32" spans="1:16" ht="7.5" customHeight="1">
      <c r="A32" s="5"/>
      <c r="B32" s="3"/>
      <c r="C32" s="254"/>
      <c r="D32" s="254"/>
      <c r="E32" s="254"/>
      <c r="F32" s="254"/>
      <c r="G32" s="254"/>
      <c r="H32" s="254"/>
      <c r="I32" s="254"/>
      <c r="J32" s="254"/>
      <c r="K32" s="254"/>
      <c r="L32" s="254"/>
      <c r="M32" s="254"/>
      <c r="N32" s="254"/>
      <c r="O32" s="255"/>
      <c r="P32" s="146"/>
    </row>
    <row r="33" spans="2:16" s="7" customFormat="1" ht="15">
      <c r="B33" s="8" t="s">
        <v>25</v>
      </c>
      <c r="C33" s="258">
        <f>SUM(C34:C35)</f>
        <v>0</v>
      </c>
      <c r="D33" s="258">
        <f aca="true" t="shared" si="20" ref="D33:O33">SUM(D34:D35)</f>
        <v>0</v>
      </c>
      <c r="E33" s="258">
        <f t="shared" si="20"/>
        <v>0</v>
      </c>
      <c r="F33" s="258">
        <f t="shared" si="20"/>
        <v>0</v>
      </c>
      <c r="G33" s="258">
        <f t="shared" si="20"/>
        <v>0</v>
      </c>
      <c r="H33" s="258">
        <f t="shared" si="20"/>
        <v>0</v>
      </c>
      <c r="I33" s="258">
        <f t="shared" si="20"/>
        <v>0</v>
      </c>
      <c r="J33" s="258">
        <f t="shared" si="20"/>
        <v>0</v>
      </c>
      <c r="K33" s="258">
        <f t="shared" si="20"/>
        <v>0</v>
      </c>
      <c r="L33" s="258">
        <f t="shared" si="20"/>
        <v>0</v>
      </c>
      <c r="M33" s="258">
        <f t="shared" si="20"/>
        <v>0</v>
      </c>
      <c r="N33" s="258">
        <f t="shared" si="20"/>
        <v>0</v>
      </c>
      <c r="O33" s="258">
        <f t="shared" si="20"/>
        <v>0</v>
      </c>
      <c r="P33" s="9"/>
    </row>
    <row r="34" spans="1:15" ht="15">
      <c r="A34">
        <v>680</v>
      </c>
      <c r="B34" s="3" t="s">
        <v>51</v>
      </c>
      <c r="C34" s="255">
        <f>'TOMA DE DATOS'!E156</f>
        <v>0</v>
      </c>
      <c r="D34" s="255">
        <f>C34</f>
        <v>0</v>
      </c>
      <c r="E34" s="255">
        <f aca="true" t="shared" si="21" ref="E34:N34">D34</f>
        <v>0</v>
      </c>
      <c r="F34" s="255">
        <f t="shared" si="21"/>
        <v>0</v>
      </c>
      <c r="G34" s="255">
        <f t="shared" si="21"/>
        <v>0</v>
      </c>
      <c r="H34" s="255">
        <f t="shared" si="21"/>
        <v>0</v>
      </c>
      <c r="I34" s="255">
        <f t="shared" si="21"/>
        <v>0</v>
      </c>
      <c r="J34" s="255">
        <f t="shared" si="21"/>
        <v>0</v>
      </c>
      <c r="K34" s="255">
        <f t="shared" si="21"/>
        <v>0</v>
      </c>
      <c r="L34" s="255">
        <f t="shared" si="21"/>
        <v>0</v>
      </c>
      <c r="M34" s="255">
        <f t="shared" si="21"/>
        <v>0</v>
      </c>
      <c r="N34" s="255">
        <f t="shared" si="21"/>
        <v>0</v>
      </c>
      <c r="O34" s="255">
        <f t="shared" si="8"/>
        <v>0</v>
      </c>
    </row>
    <row r="35" spans="1:15" ht="15">
      <c r="A35">
        <v>681</v>
      </c>
      <c r="B35" s="3" t="s">
        <v>52</v>
      </c>
      <c r="C35" s="255">
        <f>'TOMA DE DATOS'!E157</f>
        <v>0</v>
      </c>
      <c r="D35" s="255">
        <f>C35</f>
        <v>0</v>
      </c>
      <c r="E35" s="255">
        <f aca="true" t="shared" si="22" ref="E35:N35">D35</f>
        <v>0</v>
      </c>
      <c r="F35" s="255">
        <f t="shared" si="22"/>
        <v>0</v>
      </c>
      <c r="G35" s="255">
        <f t="shared" si="22"/>
        <v>0</v>
      </c>
      <c r="H35" s="255">
        <f t="shared" si="22"/>
        <v>0</v>
      </c>
      <c r="I35" s="255">
        <f t="shared" si="22"/>
        <v>0</v>
      </c>
      <c r="J35" s="255">
        <f t="shared" si="22"/>
        <v>0</v>
      </c>
      <c r="K35" s="255">
        <f t="shared" si="22"/>
        <v>0</v>
      </c>
      <c r="L35" s="255">
        <f t="shared" si="22"/>
        <v>0</v>
      </c>
      <c r="M35" s="255">
        <f t="shared" si="22"/>
        <v>0</v>
      </c>
      <c r="N35" s="255">
        <f t="shared" si="22"/>
        <v>0</v>
      </c>
      <c r="O35" s="255">
        <f t="shared" si="8"/>
        <v>0</v>
      </c>
    </row>
    <row r="36" spans="2:15" ht="9" customHeight="1">
      <c r="B36" s="3"/>
      <c r="C36" s="255"/>
      <c r="D36" s="255"/>
      <c r="E36" s="255"/>
      <c r="F36" s="255"/>
      <c r="G36" s="255"/>
      <c r="H36" s="255"/>
      <c r="I36" s="255"/>
      <c r="J36" s="255"/>
      <c r="K36" s="255"/>
      <c r="L36" s="255"/>
      <c r="M36" s="255"/>
      <c r="N36" s="255"/>
      <c r="O36" s="255"/>
    </row>
    <row r="37" spans="2:16" s="204" customFormat="1" ht="15">
      <c r="B37" s="2" t="s">
        <v>26</v>
      </c>
      <c r="C37" s="256">
        <f aca="true" t="shared" si="23" ref="C37:O37">+C10+C14+C26+C30+C33</f>
        <v>0</v>
      </c>
      <c r="D37" s="256">
        <f t="shared" si="23"/>
        <v>0</v>
      </c>
      <c r="E37" s="256">
        <f t="shared" si="23"/>
        <v>0</v>
      </c>
      <c r="F37" s="256">
        <f t="shared" si="23"/>
        <v>0</v>
      </c>
      <c r="G37" s="256">
        <f t="shared" si="23"/>
        <v>0</v>
      </c>
      <c r="H37" s="256">
        <f t="shared" si="23"/>
        <v>0</v>
      </c>
      <c r="I37" s="256">
        <f t="shared" si="23"/>
        <v>0</v>
      </c>
      <c r="J37" s="256">
        <f t="shared" si="23"/>
        <v>0</v>
      </c>
      <c r="K37" s="256">
        <f t="shared" si="23"/>
        <v>0</v>
      </c>
      <c r="L37" s="256">
        <f t="shared" si="23"/>
        <v>0</v>
      </c>
      <c r="M37" s="256">
        <f t="shared" si="23"/>
        <v>0</v>
      </c>
      <c r="N37" s="256">
        <f t="shared" si="23"/>
        <v>0</v>
      </c>
      <c r="O37" s="256">
        <f t="shared" si="23"/>
        <v>0</v>
      </c>
      <c r="P37" s="236"/>
    </row>
    <row r="38" spans="3:16" ht="12.75">
      <c r="C38" s="4"/>
      <c r="D38" s="4"/>
      <c r="E38" s="4"/>
      <c r="F38" s="4"/>
      <c r="G38" s="4"/>
      <c r="H38" s="4"/>
      <c r="I38" s="4"/>
      <c r="J38" s="4"/>
      <c r="K38" s="4"/>
      <c r="L38" s="4"/>
      <c r="M38" s="4"/>
      <c r="N38" s="4"/>
      <c r="O38" s="4">
        <f>SUM(C37:N37)</f>
        <v>0</v>
      </c>
      <c r="P38" s="4"/>
    </row>
    <row r="40" spans="3:15" ht="12.75">
      <c r="C40" s="255">
        <f>+C8-C37</f>
        <v>0</v>
      </c>
      <c r="D40" s="255">
        <f aca="true" t="shared" si="24" ref="D40:O40">+D8-D37</f>
        <v>0</v>
      </c>
      <c r="E40" s="255">
        <f t="shared" si="24"/>
        <v>0</v>
      </c>
      <c r="F40" s="255">
        <f t="shared" si="24"/>
        <v>0</v>
      </c>
      <c r="G40" s="255">
        <f t="shared" si="24"/>
        <v>0</v>
      </c>
      <c r="H40" s="255">
        <f t="shared" si="24"/>
        <v>0</v>
      </c>
      <c r="I40" s="255">
        <f t="shared" si="24"/>
        <v>0</v>
      </c>
      <c r="J40" s="255">
        <f t="shared" si="24"/>
        <v>0</v>
      </c>
      <c r="K40" s="255">
        <f t="shared" si="24"/>
        <v>0</v>
      </c>
      <c r="L40" s="255">
        <f t="shared" si="24"/>
        <v>0</v>
      </c>
      <c r="M40" s="255">
        <f t="shared" si="24"/>
        <v>0</v>
      </c>
      <c r="N40" s="255">
        <f t="shared" si="24"/>
        <v>0</v>
      </c>
      <c r="O40" s="255">
        <f t="shared" si="24"/>
        <v>0</v>
      </c>
    </row>
  </sheetData>
  <sheetProtection password="DC7B" sheet="1" selectLockedCells="1" selectUnlockedCells="1"/>
  <printOptions/>
  <pageMargins left="0.39375" right="0.39375" top="1.0631944444444443" bottom="1.0631944444444443" header="0.7875" footer="0.7875"/>
  <pageSetup firstPageNumber="1" useFirstPageNumber="1" horizontalDpi="300" verticalDpi="300" orientation="landscape" paperSize="9" scale="92" r:id="rId1"/>
  <headerFooter alignWithMargins="0">
    <oddHeader>&amp;C&amp;"Times New Roman,Predeterminado"&amp;12&amp;A</oddHeader>
    <oddFooter>&amp;C&amp;"Times New Roman,Predeterminado"&amp;12Página &amp;P</oddFooter>
  </headerFooter>
  <rowBreaks count="1" manualBreakCount="1">
    <brk id="37" max="255" man="1"/>
  </rowBreaks>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2:F40"/>
  <sheetViews>
    <sheetView zoomScalePageLayoutView="0" workbookViewId="0" topLeftCell="A1">
      <selection activeCell="B31" sqref="B31"/>
    </sheetView>
  </sheetViews>
  <sheetFormatPr defaultColWidth="11.421875" defaultRowHeight="12.75"/>
  <cols>
    <col min="1" max="1" width="37.8515625" style="0" customWidth="1"/>
    <col min="2" max="2" width="11.421875" style="12" customWidth="1"/>
    <col min="3" max="3" width="11.421875" style="4" customWidth="1"/>
  </cols>
  <sheetData>
    <row r="2" spans="1:3" ht="12.75">
      <c r="A2" s="326" t="s">
        <v>54</v>
      </c>
      <c r="B2" s="326"/>
      <c r="C2" s="326"/>
    </row>
    <row r="3" spans="1:3" ht="12.75">
      <c r="A3" s="13" t="s">
        <v>56</v>
      </c>
      <c r="B3" s="14" t="s">
        <v>57</v>
      </c>
      <c r="C3" s="15" t="s">
        <v>58</v>
      </c>
    </row>
    <row r="4" spans="1:3" ht="12.75">
      <c r="A4" s="16" t="s">
        <v>61</v>
      </c>
      <c r="B4" s="290">
        <f>SUM(B5:B7)</f>
        <v>0</v>
      </c>
      <c r="C4" s="17"/>
    </row>
    <row r="5" spans="1:3" ht="12.75">
      <c r="A5" s="18" t="s">
        <v>62</v>
      </c>
      <c r="B5" s="278">
        <f>+'TOMA DE DATOS'!F5</f>
        <v>0</v>
      </c>
      <c r="C5" s="20" t="e">
        <f>B5/$B$27*100</f>
        <v>#DIV/0!</v>
      </c>
    </row>
    <row r="6" spans="1:3" ht="12.75">
      <c r="A6" s="18" t="s">
        <v>63</v>
      </c>
      <c r="B6" s="278">
        <f>+'TOMA DE DATOS'!F6</f>
        <v>0</v>
      </c>
      <c r="C6" s="20" t="e">
        <f>B6/$B$27*100</f>
        <v>#DIV/0!</v>
      </c>
    </row>
    <row r="7" spans="1:3" ht="12.75">
      <c r="A7" s="142" t="s">
        <v>316</v>
      </c>
      <c r="B7" s="278">
        <f>+'TOMA DE DATOS'!F7</f>
        <v>0</v>
      </c>
      <c r="C7" s="20" t="e">
        <f>B7/$B$27*100</f>
        <v>#DIV/0!</v>
      </c>
    </row>
    <row r="8" spans="1:3" ht="12.75">
      <c r="A8" s="16" t="s">
        <v>59</v>
      </c>
      <c r="B8" s="290">
        <f>SUM(B9:B18)</f>
        <v>0</v>
      </c>
      <c r="C8" s="17"/>
    </row>
    <row r="9" spans="1:3" ht="12.75">
      <c r="A9" s="18" t="s">
        <v>29</v>
      </c>
      <c r="B9" s="278">
        <f>+'TOMA DE DATOS'!D13</f>
        <v>0</v>
      </c>
      <c r="C9" s="20" t="e">
        <f aca="true" t="shared" si="0" ref="C9:C18">B9/$B$27*100</f>
        <v>#DIV/0!</v>
      </c>
    </row>
    <row r="10" spans="1:3" ht="12.75">
      <c r="A10" s="142" t="s">
        <v>337</v>
      </c>
      <c r="B10" s="278">
        <f>+'TOMA DE DATOS'!D12</f>
        <v>0</v>
      </c>
      <c r="C10" s="20" t="e">
        <f t="shared" si="0"/>
        <v>#DIV/0!</v>
      </c>
    </row>
    <row r="11" spans="1:3" ht="12.75">
      <c r="A11" s="142" t="s">
        <v>258</v>
      </c>
      <c r="B11" s="278">
        <f>+'TOMA DE DATOS'!F15</f>
        <v>0</v>
      </c>
      <c r="C11" s="20" t="e">
        <f t="shared" si="0"/>
        <v>#DIV/0!</v>
      </c>
    </row>
    <row r="12" spans="1:3" ht="12.75">
      <c r="A12" s="142" t="s">
        <v>60</v>
      </c>
      <c r="B12" s="278">
        <f>'TOMA DE DATOS'!F18</f>
        <v>0</v>
      </c>
      <c r="C12" s="20" t="e">
        <f>B12/$B$27*100</f>
        <v>#DIV/0!</v>
      </c>
    </row>
    <row r="13" spans="1:3" ht="12.75">
      <c r="A13" s="18" t="s">
        <v>32</v>
      </c>
      <c r="B13" s="278">
        <f>'TOMA DE DATOS'!F22</f>
        <v>0</v>
      </c>
      <c r="C13" s="20" t="e">
        <f t="shared" si="0"/>
        <v>#DIV/0!</v>
      </c>
    </row>
    <row r="14" spans="1:3" ht="12.75">
      <c r="A14" s="142" t="s">
        <v>183</v>
      </c>
      <c r="B14" s="278">
        <f>'TOMA DE DATOS'!F25</f>
        <v>0</v>
      </c>
      <c r="C14" s="20" t="e">
        <f t="shared" si="0"/>
        <v>#DIV/0!</v>
      </c>
    </row>
    <row r="15" spans="1:3" ht="12.75">
      <c r="A15" s="142" t="s">
        <v>240</v>
      </c>
      <c r="B15" s="278">
        <f>'TOMA DE DATOS'!F31</f>
        <v>0</v>
      </c>
      <c r="C15" s="20" t="e">
        <f t="shared" si="0"/>
        <v>#DIV/0!</v>
      </c>
    </row>
    <row r="16" spans="1:3" ht="12.75">
      <c r="A16" s="142" t="s">
        <v>188</v>
      </c>
      <c r="B16" s="278">
        <f>'TOMA DE DATOS'!F41</f>
        <v>0</v>
      </c>
      <c r="C16" s="20" t="e">
        <f t="shared" si="0"/>
        <v>#DIV/0!</v>
      </c>
    </row>
    <row r="17" spans="1:3" ht="12.75">
      <c r="A17" s="142" t="s">
        <v>315</v>
      </c>
      <c r="B17" s="278">
        <f>'TOMA DE DATOS'!F38</f>
        <v>0</v>
      </c>
      <c r="C17" s="20" t="e">
        <f t="shared" si="0"/>
        <v>#DIV/0!</v>
      </c>
    </row>
    <row r="18" spans="1:3" ht="12.75">
      <c r="A18" s="142" t="s">
        <v>252</v>
      </c>
      <c r="B18" s="278">
        <f>'TOMA DE DATOS'!F44</f>
        <v>0</v>
      </c>
      <c r="C18" s="20" t="e">
        <f t="shared" si="0"/>
        <v>#DIV/0!</v>
      </c>
    </row>
    <row r="19" spans="1:3" ht="12.75">
      <c r="A19" s="16" t="s">
        <v>65</v>
      </c>
      <c r="B19" s="290">
        <f>SUM(B20:B26)</f>
        <v>0</v>
      </c>
      <c r="C19" s="17"/>
    </row>
    <row r="20" spans="1:3" ht="12.75">
      <c r="A20" s="18" t="s">
        <v>66</v>
      </c>
      <c r="B20" s="278">
        <f>+'TOMA DE DATOS'!F52</f>
        <v>0</v>
      </c>
      <c r="C20" s="20" t="e">
        <f aca="true" t="shared" si="1" ref="C20:C26">B20/$B$27*100</f>
        <v>#DIV/0!</v>
      </c>
    </row>
    <row r="21" spans="1:3" ht="12.75">
      <c r="A21" s="18" t="s">
        <v>67</v>
      </c>
      <c r="B21" s="278">
        <f>+'TOMA DE DATOS'!F53+'TOMA DE DATOS'!F54</f>
        <v>0</v>
      </c>
      <c r="C21" s="20" t="e">
        <f t="shared" si="1"/>
        <v>#DIV/0!</v>
      </c>
    </row>
    <row r="22" spans="1:3" ht="12.75">
      <c r="A22" s="18" t="s">
        <v>68</v>
      </c>
      <c r="B22" s="278">
        <f>+'TOMA DE DATOS'!F55</f>
        <v>0</v>
      </c>
      <c r="C22" s="20" t="e">
        <f t="shared" si="1"/>
        <v>#DIV/0!</v>
      </c>
    </row>
    <row r="23" spans="1:3" ht="12.75">
      <c r="A23" s="18" t="s">
        <v>35</v>
      </c>
      <c r="B23" s="278">
        <f>'TOMA DE DATOS'!D56+'TOMA DE DATOS'!F57+'TOMA DE DATOS'!F58</f>
        <v>0</v>
      </c>
      <c r="C23" s="20" t="e">
        <f t="shared" si="1"/>
        <v>#DIV/0!</v>
      </c>
    </row>
    <row r="24" spans="1:3" ht="12.75">
      <c r="A24" s="18" t="s">
        <v>69</v>
      </c>
      <c r="B24" s="278">
        <f>+'TOMA DE DATOS'!F59</f>
        <v>0</v>
      </c>
      <c r="C24" s="20" t="e">
        <f t="shared" si="1"/>
        <v>#DIV/0!</v>
      </c>
    </row>
    <row r="25" spans="1:3" ht="12.75">
      <c r="A25" s="142" t="s">
        <v>317</v>
      </c>
      <c r="B25" s="278">
        <f>'TOMA DE DATOS'!F61</f>
        <v>0</v>
      </c>
      <c r="C25" s="20" t="e">
        <f t="shared" si="1"/>
        <v>#DIV/0!</v>
      </c>
    </row>
    <row r="26" spans="1:3" ht="12.75">
      <c r="A26" s="18" t="s">
        <v>70</v>
      </c>
      <c r="B26" s="278">
        <f>+'TOMA DE DATOS'!D60</f>
        <v>0</v>
      </c>
      <c r="C26" s="20" t="e">
        <f t="shared" si="1"/>
        <v>#DIV/0!</v>
      </c>
    </row>
    <row r="27" spans="1:3" ht="12.75">
      <c r="A27" s="21" t="s">
        <v>71</v>
      </c>
      <c r="B27" s="22">
        <f>+B8+B4+B19</f>
        <v>0</v>
      </c>
      <c r="C27" s="149" t="e">
        <f>SUM(C5:C26)</f>
        <v>#DIV/0!</v>
      </c>
    </row>
    <row r="29" spans="1:3" ht="12.75">
      <c r="A29" s="326" t="s">
        <v>72</v>
      </c>
      <c r="B29" s="326"/>
      <c r="C29" s="326"/>
    </row>
    <row r="30" spans="1:6" ht="12.75">
      <c r="A30" s="13" t="s">
        <v>56</v>
      </c>
      <c r="B30" s="14" t="s">
        <v>57</v>
      </c>
      <c r="C30" s="24" t="s">
        <v>58</v>
      </c>
      <c r="F30" s="12"/>
    </row>
    <row r="31" spans="1:3" ht="12.75">
      <c r="A31" s="25" t="s">
        <v>73</v>
      </c>
      <c r="B31" s="322"/>
      <c r="C31" s="11" t="e">
        <f>PRODUCT(B31/$B$40*100)</f>
        <v>#DIV/0!</v>
      </c>
    </row>
    <row r="32" spans="1:3" ht="12.75">
      <c r="A32" s="25" t="s">
        <v>74</v>
      </c>
      <c r="B32" s="291">
        <f>+'TOMA DE DATOS'!D71</f>
        <v>0</v>
      </c>
      <c r="C32" s="11" t="e">
        <f aca="true" t="shared" si="2" ref="C32:C38">PRODUCT(B32/$B$40*100)</f>
        <v>#DIV/0!</v>
      </c>
    </row>
    <row r="33" spans="1:3" ht="12.75">
      <c r="A33" s="25" t="s">
        <v>75</v>
      </c>
      <c r="B33" s="291">
        <f>+'TOMA DE DATOS'!D70</f>
        <v>0</v>
      </c>
      <c r="C33" s="11" t="e">
        <f t="shared" si="2"/>
        <v>#DIV/0!</v>
      </c>
    </row>
    <row r="34" spans="1:3" ht="12.75">
      <c r="A34" s="25" t="s">
        <v>76</v>
      </c>
      <c r="B34" s="263">
        <f>+'TOMA DE DATOS'!D72</f>
        <v>0</v>
      </c>
      <c r="C34" s="11" t="e">
        <f t="shared" si="2"/>
        <v>#DIV/0!</v>
      </c>
    </row>
    <row r="35" spans="1:3" ht="12.75">
      <c r="A35" s="25" t="s">
        <v>77</v>
      </c>
      <c r="B35" s="263">
        <f>+'TOMA DE DATOS'!D76</f>
        <v>0</v>
      </c>
      <c r="C35" s="11" t="e">
        <f t="shared" si="2"/>
        <v>#DIV/0!</v>
      </c>
    </row>
    <row r="36" spans="1:3" ht="12.75">
      <c r="A36" s="150" t="s">
        <v>253</v>
      </c>
      <c r="B36" s="263">
        <f>'TOMA DE DATOS'!F75</f>
        <v>0</v>
      </c>
      <c r="C36" s="11" t="e">
        <f t="shared" si="2"/>
        <v>#DIV/0!</v>
      </c>
    </row>
    <row r="37" spans="1:3" ht="12.75">
      <c r="A37" s="25" t="s">
        <v>78</v>
      </c>
      <c r="B37" s="263">
        <f>+'TOMA DE DATOS'!F73</f>
        <v>0</v>
      </c>
      <c r="C37" s="11" t="e">
        <f t="shared" si="2"/>
        <v>#DIV/0!</v>
      </c>
    </row>
    <row r="38" spans="1:3" ht="12.75">
      <c r="A38" s="25" t="s">
        <v>79</v>
      </c>
      <c r="B38" s="263">
        <f>+'TOMA DE DATOS'!F74</f>
        <v>0</v>
      </c>
      <c r="C38" s="11" t="e">
        <f t="shared" si="2"/>
        <v>#DIV/0!</v>
      </c>
    </row>
    <row r="39" spans="1:3" ht="12.75">
      <c r="A39" s="25" t="s">
        <v>80</v>
      </c>
      <c r="B39" s="263">
        <f>+'TOMA DE DATOS'!F77</f>
        <v>0</v>
      </c>
      <c r="C39" s="11" t="e">
        <f>PRODUCT(B39/$B$40*100)</f>
        <v>#DIV/0!</v>
      </c>
    </row>
    <row r="40" spans="1:3" ht="12.75">
      <c r="A40" s="21" t="s">
        <v>71</v>
      </c>
      <c r="B40" s="22">
        <f>SUM(B31:B39)</f>
        <v>0</v>
      </c>
      <c r="C40" s="23" t="e">
        <f>SUM(C31:C39)</f>
        <v>#DIV/0!</v>
      </c>
    </row>
  </sheetData>
  <sheetProtection password="DC7B" sheet="1" selectLockedCells="1" selectUnlockedCells="1"/>
  <mergeCells count="2">
    <mergeCell ref="A2:C2"/>
    <mergeCell ref="A29:C29"/>
  </mergeCells>
  <conditionalFormatting sqref="B27:C27 B40:C40">
    <cfRule type="cellIs" priority="1" dxfId="0" operator="equal" stopIfTrue="1">
      <formula>0</formula>
    </cfRule>
  </conditionalFormatting>
  <printOptions/>
  <pageMargins left="0.7" right="0.7" top="0.75" bottom="0.75"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S31"/>
  <sheetViews>
    <sheetView zoomScalePageLayoutView="0" workbookViewId="0" topLeftCell="A1">
      <selection activeCell="A1" sqref="A1"/>
    </sheetView>
  </sheetViews>
  <sheetFormatPr defaultColWidth="11.57421875" defaultRowHeight="12.75"/>
  <cols>
    <col min="1" max="1" width="20.00390625" style="0" customWidth="1"/>
    <col min="2" max="10" width="7.00390625" style="0" customWidth="1"/>
    <col min="11" max="13" width="8.00390625" style="0" customWidth="1"/>
    <col min="14" max="14" width="7.8515625" style="0" customWidth="1"/>
    <col min="15" max="18" width="6.57421875" style="0" customWidth="1"/>
  </cols>
  <sheetData>
    <row r="1" spans="2:13" ht="12.75">
      <c r="B1" t="s">
        <v>81</v>
      </c>
      <c r="C1" t="s">
        <v>82</v>
      </c>
      <c r="D1" t="s">
        <v>83</v>
      </c>
      <c r="E1" t="s">
        <v>84</v>
      </c>
      <c r="F1" t="s">
        <v>85</v>
      </c>
      <c r="G1" t="s">
        <v>86</v>
      </c>
      <c r="H1" t="s">
        <v>87</v>
      </c>
      <c r="I1" t="s">
        <v>88</v>
      </c>
      <c r="J1" t="s">
        <v>89</v>
      </c>
      <c r="K1" t="s">
        <v>90</v>
      </c>
      <c r="L1" t="s">
        <v>91</v>
      </c>
      <c r="M1" t="s">
        <v>92</v>
      </c>
    </row>
    <row r="2" spans="1:14" ht="12.75">
      <c r="A2" s="326" t="s">
        <v>93</v>
      </c>
      <c r="B2" s="326"/>
      <c r="C2" s="326"/>
      <c r="D2" s="326"/>
      <c r="E2" s="326"/>
      <c r="F2" s="326"/>
      <c r="G2" s="326"/>
      <c r="H2" s="326"/>
      <c r="I2" s="326"/>
      <c r="J2" s="326"/>
      <c r="K2" s="326"/>
      <c r="L2" s="326"/>
      <c r="M2" s="326"/>
      <c r="N2" s="326"/>
    </row>
    <row r="3" spans="1:14" ht="12.75">
      <c r="A3" s="13" t="s">
        <v>56</v>
      </c>
      <c r="B3" s="327" t="s">
        <v>94</v>
      </c>
      <c r="C3" s="327"/>
      <c r="D3" s="327"/>
      <c r="E3" s="327"/>
      <c r="F3" s="327"/>
      <c r="G3" s="327"/>
      <c r="H3" s="327"/>
      <c r="I3" s="327"/>
      <c r="J3" s="327"/>
      <c r="K3" s="327"/>
      <c r="L3" s="327"/>
      <c r="M3" s="327"/>
      <c r="N3" s="327"/>
    </row>
    <row r="4" spans="1:14" ht="12.75">
      <c r="A4" s="26"/>
      <c r="B4" s="27" t="s">
        <v>95</v>
      </c>
      <c r="C4" s="27" t="s">
        <v>96</v>
      </c>
      <c r="D4" s="27" t="s">
        <v>97</v>
      </c>
      <c r="E4" s="27" t="s">
        <v>98</v>
      </c>
      <c r="F4" s="27" t="s">
        <v>99</v>
      </c>
      <c r="G4" s="27" t="s">
        <v>100</v>
      </c>
      <c r="H4" s="27" t="s">
        <v>101</v>
      </c>
      <c r="I4" s="27" t="s">
        <v>102</v>
      </c>
      <c r="J4" s="27" t="s">
        <v>103</v>
      </c>
      <c r="K4" s="27" t="s">
        <v>104</v>
      </c>
      <c r="L4" s="27" t="s">
        <v>105</v>
      </c>
      <c r="M4" s="27" t="s">
        <v>106</v>
      </c>
      <c r="N4" s="28" t="s">
        <v>71</v>
      </c>
    </row>
    <row r="5" spans="1:14" ht="12.75">
      <c r="A5" s="13" t="s">
        <v>107</v>
      </c>
      <c r="B5" s="327"/>
      <c r="C5" s="327"/>
      <c r="D5" s="327"/>
      <c r="E5" s="327"/>
      <c r="F5" s="327"/>
      <c r="G5" s="327"/>
      <c r="H5" s="327"/>
      <c r="I5" s="327"/>
      <c r="J5" s="327"/>
      <c r="K5" s="327"/>
      <c r="L5" s="327"/>
      <c r="M5" s="327"/>
      <c r="N5" s="327"/>
    </row>
    <row r="6" spans="1:19" s="5" customFormat="1" ht="12.75">
      <c r="A6" s="234" t="s">
        <v>108</v>
      </c>
      <c r="B6" s="50">
        <f>'Datos por mes'!C3</f>
        <v>0</v>
      </c>
      <c r="C6" s="50">
        <f>'Datos por mes'!D3</f>
        <v>0</v>
      </c>
      <c r="D6" s="50">
        <f>'Datos por mes'!E3</f>
        <v>0</v>
      </c>
      <c r="E6" s="50">
        <f>'Datos por mes'!F3</f>
        <v>0</v>
      </c>
      <c r="F6" s="50">
        <f>'Datos por mes'!G3</f>
        <v>0</v>
      </c>
      <c r="G6" s="50">
        <f>'Datos por mes'!H3</f>
        <v>0</v>
      </c>
      <c r="H6" s="50">
        <f>'Datos por mes'!I3</f>
        <v>0</v>
      </c>
      <c r="I6" s="50">
        <f>'Datos por mes'!J3</f>
        <v>0</v>
      </c>
      <c r="J6" s="50">
        <f>'Datos por mes'!K3</f>
        <v>0</v>
      </c>
      <c r="K6" s="50">
        <f>'Datos por mes'!L3</f>
        <v>0</v>
      </c>
      <c r="L6" s="50">
        <f>'Datos por mes'!M3</f>
        <v>0</v>
      </c>
      <c r="M6" s="50">
        <f>'Datos por mes'!N3</f>
        <v>0</v>
      </c>
      <c r="N6" s="36">
        <f>SUM(B6:M6)</f>
        <v>0</v>
      </c>
      <c r="O6" s="160"/>
      <c r="P6" s="160"/>
      <c r="Q6" s="160"/>
      <c r="R6" s="160"/>
      <c r="S6" s="160"/>
    </row>
    <row r="7" spans="1:19" s="5" customFormat="1" ht="12.75">
      <c r="A7" s="235" t="s">
        <v>313</v>
      </c>
      <c r="B7" s="50">
        <f>'Datos por mes'!C4</f>
        <v>0</v>
      </c>
      <c r="C7" s="50">
        <f>'Datos por mes'!D4</f>
        <v>0</v>
      </c>
      <c r="D7" s="50">
        <f>'Datos por mes'!E4</f>
        <v>0</v>
      </c>
      <c r="E7" s="50">
        <f>'Datos por mes'!F4</f>
        <v>0</v>
      </c>
      <c r="F7" s="50">
        <f>'Datos por mes'!G4</f>
        <v>0</v>
      </c>
      <c r="G7" s="50">
        <f>'Datos por mes'!H4</f>
        <v>0</v>
      </c>
      <c r="H7" s="50">
        <f>'Datos por mes'!I4</f>
        <v>0</v>
      </c>
      <c r="I7" s="50">
        <f>'Datos por mes'!J4</f>
        <v>0</v>
      </c>
      <c r="J7" s="50">
        <f>'Datos por mes'!K4</f>
        <v>0</v>
      </c>
      <c r="K7" s="50">
        <f>'Datos por mes'!L4</f>
        <v>0</v>
      </c>
      <c r="L7" s="50">
        <f>'Datos por mes'!M4</f>
        <v>0</v>
      </c>
      <c r="M7" s="50">
        <f>'Datos por mes'!N4</f>
        <v>0</v>
      </c>
      <c r="N7" s="36">
        <f>SUM(B7:M7)</f>
        <v>0</v>
      </c>
      <c r="O7" s="160"/>
      <c r="P7" s="160"/>
      <c r="Q7" s="160"/>
      <c r="R7" s="160"/>
      <c r="S7" s="160"/>
    </row>
    <row r="8" spans="1:19" ht="12.75">
      <c r="A8" s="25" t="s">
        <v>109</v>
      </c>
      <c r="B8" s="29">
        <f>'Datos por mes'!C6</f>
        <v>0</v>
      </c>
      <c r="C8" s="29">
        <f>B8</f>
        <v>0</v>
      </c>
      <c r="D8" s="29">
        <f aca="true" t="shared" si="0" ref="D8:L8">C8</f>
        <v>0</v>
      </c>
      <c r="E8" s="29">
        <f t="shared" si="0"/>
        <v>0</v>
      </c>
      <c r="F8" s="29">
        <f t="shared" si="0"/>
        <v>0</v>
      </c>
      <c r="G8" s="29">
        <f t="shared" si="0"/>
        <v>0</v>
      </c>
      <c r="H8" s="29">
        <f t="shared" si="0"/>
        <v>0</v>
      </c>
      <c r="I8" s="29">
        <f t="shared" si="0"/>
        <v>0</v>
      </c>
      <c r="J8" s="29">
        <f t="shared" si="0"/>
        <v>0</v>
      </c>
      <c r="K8" s="29">
        <f t="shared" si="0"/>
        <v>0</v>
      </c>
      <c r="L8" s="29">
        <f t="shared" si="0"/>
        <v>0</v>
      </c>
      <c r="M8" s="29">
        <f>L8+'TOMA DE DATOS'!D75*0.1</f>
        <v>0</v>
      </c>
      <c r="N8" s="30">
        <f>SUM(B8:M8)</f>
        <v>0</v>
      </c>
      <c r="O8" s="12"/>
      <c r="P8" s="12"/>
      <c r="Q8" s="12"/>
      <c r="R8" s="12"/>
      <c r="S8" s="12"/>
    </row>
    <row r="9" spans="1:19" ht="12.75">
      <c r="A9" s="25" t="s">
        <v>110</v>
      </c>
      <c r="B9" s="29"/>
      <c r="C9" s="29"/>
      <c r="D9" s="29"/>
      <c r="E9" s="29"/>
      <c r="F9" s="29"/>
      <c r="G9" s="29"/>
      <c r="H9" s="29"/>
      <c r="I9" s="29"/>
      <c r="J9" s="29"/>
      <c r="K9" s="19"/>
      <c r="L9" s="19"/>
      <c r="M9" s="31"/>
      <c r="N9" s="30">
        <f>SUM(B9:M9)</f>
        <v>0</v>
      </c>
      <c r="O9" s="12"/>
      <c r="P9" s="12"/>
      <c r="Q9" s="12"/>
      <c r="R9" s="12"/>
      <c r="S9" s="12"/>
    </row>
    <row r="10" spans="1:19" ht="12.75">
      <c r="A10" s="32" t="s">
        <v>111</v>
      </c>
      <c r="B10" s="33">
        <f aca="true" t="shared" si="1" ref="B10:M10">SUM(B6:B9)</f>
        <v>0</v>
      </c>
      <c r="C10" s="33">
        <f t="shared" si="1"/>
        <v>0</v>
      </c>
      <c r="D10" s="33">
        <f t="shared" si="1"/>
        <v>0</v>
      </c>
      <c r="E10" s="33">
        <f t="shared" si="1"/>
        <v>0</v>
      </c>
      <c r="F10" s="33">
        <f t="shared" si="1"/>
        <v>0</v>
      </c>
      <c r="G10" s="33">
        <f t="shared" si="1"/>
        <v>0</v>
      </c>
      <c r="H10" s="33">
        <f t="shared" si="1"/>
        <v>0</v>
      </c>
      <c r="I10" s="33">
        <f t="shared" si="1"/>
        <v>0</v>
      </c>
      <c r="J10" s="33">
        <f t="shared" si="1"/>
        <v>0</v>
      </c>
      <c r="K10" s="33">
        <f t="shared" si="1"/>
        <v>0</v>
      </c>
      <c r="L10" s="33">
        <f t="shared" si="1"/>
        <v>0</v>
      </c>
      <c r="M10" s="33">
        <f t="shared" si="1"/>
        <v>0</v>
      </c>
      <c r="N10" s="34">
        <f>SUM(B10:M10)</f>
        <v>0</v>
      </c>
      <c r="O10" s="12"/>
      <c r="P10" s="12"/>
      <c r="Q10" s="12"/>
      <c r="R10" s="12"/>
      <c r="S10" s="12"/>
    </row>
    <row r="11" spans="1:19" ht="12.75">
      <c r="A11" s="13" t="s">
        <v>333</v>
      </c>
      <c r="B11" s="328"/>
      <c r="C11" s="328"/>
      <c r="D11" s="328"/>
      <c r="E11" s="328"/>
      <c r="F11" s="328"/>
      <c r="G11" s="328"/>
      <c r="H11" s="328"/>
      <c r="I11" s="328"/>
      <c r="J11" s="328"/>
      <c r="K11" s="328"/>
      <c r="L11" s="328"/>
      <c r="M11" s="328"/>
      <c r="N11" s="328"/>
      <c r="O11" s="12"/>
      <c r="P11" s="12"/>
      <c r="Q11" s="12"/>
      <c r="R11" s="12"/>
      <c r="S11" s="12"/>
    </row>
    <row r="12" spans="1:19" ht="12.75">
      <c r="A12" s="35" t="s">
        <v>112</v>
      </c>
      <c r="B12" s="19">
        <f>'Datos por mes'!C11</f>
        <v>0</v>
      </c>
      <c r="C12" s="19">
        <f>'Datos por mes'!D11</f>
        <v>0</v>
      </c>
      <c r="D12" s="19">
        <f>'Datos por mes'!E11</f>
        <v>0</v>
      </c>
      <c r="E12" s="19">
        <f>'Datos por mes'!F11</f>
        <v>0</v>
      </c>
      <c r="F12" s="19">
        <f>'Datos por mes'!G11</f>
        <v>0</v>
      </c>
      <c r="G12" s="19">
        <f>'Datos por mes'!H11</f>
        <v>0</v>
      </c>
      <c r="H12" s="19">
        <f>'Datos por mes'!I11</f>
        <v>0</v>
      </c>
      <c r="I12" s="19">
        <f>'Datos por mes'!J11</f>
        <v>0</v>
      </c>
      <c r="J12" s="19">
        <f>'Datos por mes'!K11</f>
        <v>0</v>
      </c>
      <c r="K12" s="19">
        <f>'Datos por mes'!L11</f>
        <v>0</v>
      </c>
      <c r="L12" s="19">
        <f>'Datos por mes'!M11</f>
        <v>0</v>
      </c>
      <c r="M12" s="19">
        <f>'Datos por mes'!N11</f>
        <v>0</v>
      </c>
      <c r="N12" s="19">
        <f>'Datos por mes'!O11</f>
        <v>0</v>
      </c>
      <c r="O12" s="12"/>
      <c r="P12" s="12"/>
      <c r="Q12" s="12"/>
      <c r="R12" s="12"/>
      <c r="S12" s="12"/>
    </row>
    <row r="13" spans="1:19" ht="12.75">
      <c r="A13" s="35" t="s">
        <v>113</v>
      </c>
      <c r="B13" s="19">
        <f>'Datos por mes'!C12+'Datos por mes'!C13</f>
        <v>0</v>
      </c>
      <c r="C13" s="19">
        <f>'Datos por mes'!D12+'Datos por mes'!D13</f>
        <v>0</v>
      </c>
      <c r="D13" s="19">
        <f>'Datos por mes'!E12+'Datos por mes'!E13</f>
        <v>0</v>
      </c>
      <c r="E13" s="19">
        <f>'Datos por mes'!F12+'Datos por mes'!F13</f>
        <v>0</v>
      </c>
      <c r="F13" s="19">
        <f>'Datos por mes'!G12+'Datos por mes'!G13</f>
        <v>0</v>
      </c>
      <c r="G13" s="19">
        <f>'Datos por mes'!H12+'Datos por mes'!H13</f>
        <v>0</v>
      </c>
      <c r="H13" s="19">
        <f>'Datos por mes'!I12+'Datos por mes'!I13</f>
        <v>0</v>
      </c>
      <c r="I13" s="19">
        <f>'Datos por mes'!J12+'Datos por mes'!J13</f>
        <v>0</v>
      </c>
      <c r="J13" s="19">
        <f>'Datos por mes'!K12+'Datos por mes'!K13</f>
        <v>0</v>
      </c>
      <c r="K13" s="19">
        <f>'Datos por mes'!L12+'Datos por mes'!L13</f>
        <v>0</v>
      </c>
      <c r="L13" s="19">
        <f>'Datos por mes'!M12+'Datos por mes'!M13</f>
        <v>0</v>
      </c>
      <c r="M13" s="19">
        <f>'Datos por mes'!N12+'Datos por mes'!N13</f>
        <v>0</v>
      </c>
      <c r="N13" s="36">
        <f aca="true" t="shared" si="2" ref="N13:N31">SUM(B13:M13)</f>
        <v>0</v>
      </c>
      <c r="O13" s="12"/>
      <c r="P13" s="12"/>
      <c r="Q13" s="12"/>
      <c r="R13" s="12"/>
      <c r="S13" s="12"/>
    </row>
    <row r="14" spans="1:19" ht="12.75">
      <c r="A14" s="35" t="s">
        <v>114</v>
      </c>
      <c r="B14" s="19"/>
      <c r="C14" s="19"/>
      <c r="D14" s="19"/>
      <c r="E14" s="19"/>
      <c r="F14" s="19"/>
      <c r="G14" s="19"/>
      <c r="H14" s="19"/>
      <c r="I14" s="19"/>
      <c r="J14" s="19"/>
      <c r="K14" s="19"/>
      <c r="L14" s="19"/>
      <c r="M14" s="19"/>
      <c r="N14" s="36">
        <f t="shared" si="2"/>
        <v>0</v>
      </c>
      <c r="O14" s="12"/>
      <c r="P14" s="12"/>
      <c r="Q14" s="12"/>
      <c r="R14" s="12"/>
      <c r="S14" s="12"/>
    </row>
    <row r="15" spans="1:19" ht="12.75">
      <c r="A15" s="35" t="s">
        <v>115</v>
      </c>
      <c r="B15" s="19">
        <f>'Datos por mes'!C15</f>
        <v>0</v>
      </c>
      <c r="C15" s="19">
        <f>'Datos por mes'!D15</f>
        <v>0</v>
      </c>
      <c r="D15" s="19">
        <f>'Datos por mes'!E15</f>
        <v>0</v>
      </c>
      <c r="E15" s="19">
        <f>'Datos por mes'!F15</f>
        <v>0</v>
      </c>
      <c r="F15" s="19">
        <f>'Datos por mes'!G15</f>
        <v>0</v>
      </c>
      <c r="G15" s="19">
        <f>'Datos por mes'!H15</f>
        <v>0</v>
      </c>
      <c r="H15" s="19">
        <f>'Datos por mes'!I15</f>
        <v>0</v>
      </c>
      <c r="I15" s="19">
        <f>'Datos por mes'!J15</f>
        <v>0</v>
      </c>
      <c r="J15" s="19">
        <f>'Datos por mes'!K15</f>
        <v>0</v>
      </c>
      <c r="K15" s="19">
        <f>'Datos por mes'!L15</f>
        <v>0</v>
      </c>
      <c r="L15" s="19">
        <f>'Datos por mes'!M15</f>
        <v>0</v>
      </c>
      <c r="M15" s="19">
        <f>'Datos por mes'!N15</f>
        <v>0</v>
      </c>
      <c r="N15" s="36">
        <f t="shared" si="2"/>
        <v>0</v>
      </c>
      <c r="O15" s="12"/>
      <c r="P15" s="12"/>
      <c r="Q15" s="12"/>
      <c r="R15" s="12"/>
      <c r="S15" s="12"/>
    </row>
    <row r="16" spans="1:19" ht="12.75">
      <c r="A16" s="35" t="s">
        <v>116</v>
      </c>
      <c r="B16" s="19">
        <f>'Datos por mes'!C16</f>
        <v>0</v>
      </c>
      <c r="C16" s="19">
        <f>'Datos por mes'!D16</f>
        <v>0</v>
      </c>
      <c r="D16" s="19">
        <f>'Datos por mes'!E16</f>
        <v>0</v>
      </c>
      <c r="E16" s="19">
        <f>'Datos por mes'!F16</f>
        <v>0</v>
      </c>
      <c r="F16" s="19">
        <f>'Datos por mes'!G16</f>
        <v>0</v>
      </c>
      <c r="G16" s="19">
        <f>'Datos por mes'!H16</f>
        <v>0</v>
      </c>
      <c r="H16" s="19">
        <f>'Datos por mes'!I16</f>
        <v>0</v>
      </c>
      <c r="I16" s="19">
        <f>'Datos por mes'!J16</f>
        <v>0</v>
      </c>
      <c r="J16" s="19">
        <f>'Datos por mes'!K16</f>
        <v>0</v>
      </c>
      <c r="K16" s="19">
        <f>'Datos por mes'!L16</f>
        <v>0</v>
      </c>
      <c r="L16" s="19">
        <f>'Datos por mes'!M16</f>
        <v>0</v>
      </c>
      <c r="M16" s="19">
        <f>'Datos por mes'!N16</f>
        <v>0</v>
      </c>
      <c r="N16" s="36">
        <f t="shared" si="2"/>
        <v>0</v>
      </c>
      <c r="O16" s="12"/>
      <c r="P16" s="12"/>
      <c r="Q16" s="12"/>
      <c r="R16" s="12"/>
      <c r="S16" s="12"/>
    </row>
    <row r="17" spans="1:19" ht="12.75">
      <c r="A17" s="35" t="s">
        <v>117</v>
      </c>
      <c r="B17" s="19">
        <f>'Datos por mes'!C17</f>
        <v>0</v>
      </c>
      <c r="C17" s="19">
        <f>'Datos por mes'!D17</f>
        <v>0</v>
      </c>
      <c r="D17" s="19">
        <f>'Datos por mes'!E17</f>
        <v>0</v>
      </c>
      <c r="E17" s="19">
        <f>'Datos por mes'!F17</f>
        <v>0</v>
      </c>
      <c r="F17" s="19">
        <f>'Datos por mes'!G17</f>
        <v>0</v>
      </c>
      <c r="G17" s="19">
        <f>'Datos por mes'!H17</f>
        <v>0</v>
      </c>
      <c r="H17" s="19">
        <f>'Datos por mes'!I17</f>
        <v>0</v>
      </c>
      <c r="I17" s="19">
        <f>'Datos por mes'!J17</f>
        <v>0</v>
      </c>
      <c r="J17" s="19">
        <f>'Datos por mes'!K17</f>
        <v>0</v>
      </c>
      <c r="K17" s="19">
        <f>'Datos por mes'!L17</f>
        <v>0</v>
      </c>
      <c r="L17" s="19">
        <f>'Datos por mes'!M17</f>
        <v>0</v>
      </c>
      <c r="M17" s="19">
        <f>'Datos por mes'!N17</f>
        <v>0</v>
      </c>
      <c r="N17" s="36">
        <f t="shared" si="2"/>
        <v>0</v>
      </c>
      <c r="O17" s="12"/>
      <c r="P17" s="12"/>
      <c r="Q17" s="12"/>
      <c r="R17" s="12"/>
      <c r="S17" s="12"/>
    </row>
    <row r="18" spans="1:19" ht="12.75">
      <c r="A18" s="35" t="s">
        <v>47</v>
      </c>
      <c r="B18" s="19">
        <f>'Datos por mes'!C18</f>
        <v>0</v>
      </c>
      <c r="C18" s="19">
        <f>'Datos por mes'!D18</f>
        <v>0</v>
      </c>
      <c r="D18" s="19">
        <f>'Datos por mes'!E18</f>
        <v>0</v>
      </c>
      <c r="E18" s="19">
        <f>'Datos por mes'!F18</f>
        <v>0</v>
      </c>
      <c r="F18" s="19">
        <f>'Datos por mes'!G18</f>
        <v>0</v>
      </c>
      <c r="G18" s="19">
        <f>'Datos por mes'!H18</f>
        <v>0</v>
      </c>
      <c r="H18" s="19">
        <f>'Datos por mes'!I18</f>
        <v>0</v>
      </c>
      <c r="I18" s="19">
        <f>'Datos por mes'!J18</f>
        <v>0</v>
      </c>
      <c r="J18" s="19">
        <f>'Datos por mes'!K18</f>
        <v>0</v>
      </c>
      <c r="K18" s="19">
        <f>'Datos por mes'!L18</f>
        <v>0</v>
      </c>
      <c r="L18" s="19">
        <f>'Datos por mes'!M18</f>
        <v>0</v>
      </c>
      <c r="M18" s="19">
        <f>'Datos por mes'!N18</f>
        <v>0</v>
      </c>
      <c r="N18" s="36">
        <f t="shared" si="2"/>
        <v>0</v>
      </c>
      <c r="O18" s="12"/>
      <c r="P18" s="12"/>
      <c r="Q18" s="12"/>
      <c r="R18" s="12"/>
      <c r="S18" s="12"/>
    </row>
    <row r="19" spans="1:19" ht="12.75">
      <c r="A19" s="35" t="s">
        <v>118</v>
      </c>
      <c r="B19" s="19">
        <f>'Datos por mes'!C19</f>
        <v>0</v>
      </c>
      <c r="C19" s="19">
        <f>'Datos por mes'!D19</f>
        <v>0</v>
      </c>
      <c r="D19" s="19">
        <f>'Datos por mes'!E19</f>
        <v>0</v>
      </c>
      <c r="E19" s="19">
        <f>'Datos por mes'!F19</f>
        <v>0</v>
      </c>
      <c r="F19" s="19">
        <f>'Datos por mes'!G19</f>
        <v>0</v>
      </c>
      <c r="G19" s="19">
        <f>'Datos por mes'!H19</f>
        <v>0</v>
      </c>
      <c r="H19" s="19">
        <f>'Datos por mes'!I19</f>
        <v>0</v>
      </c>
      <c r="I19" s="19">
        <f>'Datos por mes'!J19</f>
        <v>0</v>
      </c>
      <c r="J19" s="19">
        <f>'Datos por mes'!K19</f>
        <v>0</v>
      </c>
      <c r="K19" s="19">
        <f>'Datos por mes'!L19</f>
        <v>0</v>
      </c>
      <c r="L19" s="19">
        <f>'Datos por mes'!M19</f>
        <v>0</v>
      </c>
      <c r="M19" s="19">
        <f>'Datos por mes'!N19</f>
        <v>0</v>
      </c>
      <c r="N19" s="36">
        <f t="shared" si="2"/>
        <v>0</v>
      </c>
      <c r="O19" s="12"/>
      <c r="P19" s="12"/>
      <c r="Q19" s="12"/>
      <c r="R19" s="12"/>
      <c r="S19" s="12"/>
    </row>
    <row r="20" spans="1:19" ht="12.75">
      <c r="A20" s="35" t="s">
        <v>48</v>
      </c>
      <c r="B20" s="19">
        <f>'Datos por mes'!C20</f>
        <v>0</v>
      </c>
      <c r="C20" s="19">
        <f>'Datos por mes'!D20</f>
        <v>0</v>
      </c>
      <c r="D20" s="19">
        <f>'Datos por mes'!E20</f>
        <v>0</v>
      </c>
      <c r="E20" s="19">
        <f>'Datos por mes'!F20</f>
        <v>0</v>
      </c>
      <c r="F20" s="19">
        <f>'Datos por mes'!G20</f>
        <v>0</v>
      </c>
      <c r="G20" s="19">
        <f>'Datos por mes'!H20</f>
        <v>0</v>
      </c>
      <c r="H20" s="19">
        <f>'Datos por mes'!I20</f>
        <v>0</v>
      </c>
      <c r="I20" s="19">
        <f>'Datos por mes'!J20</f>
        <v>0</v>
      </c>
      <c r="J20" s="19">
        <f>'Datos por mes'!K20</f>
        <v>0</v>
      </c>
      <c r="K20" s="19">
        <f>'Datos por mes'!L20</f>
        <v>0</v>
      </c>
      <c r="L20" s="19">
        <f>'Datos por mes'!M20</f>
        <v>0</v>
      </c>
      <c r="M20" s="19">
        <f>'Datos por mes'!N20</f>
        <v>0</v>
      </c>
      <c r="N20" s="36">
        <f t="shared" si="2"/>
        <v>0</v>
      </c>
      <c r="O20" s="12"/>
      <c r="P20" s="12"/>
      <c r="Q20" s="12"/>
      <c r="R20" s="12"/>
      <c r="S20" s="12"/>
    </row>
    <row r="21" spans="1:19" ht="12.75">
      <c r="A21" s="35" t="s">
        <v>119</v>
      </c>
      <c r="B21" s="19">
        <f>'Datos por mes'!C21</f>
        <v>0</v>
      </c>
      <c r="C21" s="19">
        <f>'Datos por mes'!D21</f>
        <v>0</v>
      </c>
      <c r="D21" s="19">
        <f>'Datos por mes'!E21</f>
        <v>0</v>
      </c>
      <c r="E21" s="19">
        <f>'Datos por mes'!F21</f>
        <v>0</v>
      </c>
      <c r="F21" s="19">
        <f>'Datos por mes'!G21</f>
        <v>0</v>
      </c>
      <c r="G21" s="19">
        <f>'Datos por mes'!H21</f>
        <v>0</v>
      </c>
      <c r="H21" s="19">
        <f>'Datos por mes'!I21</f>
        <v>0</v>
      </c>
      <c r="I21" s="19">
        <f>'Datos por mes'!J21</f>
        <v>0</v>
      </c>
      <c r="J21" s="19">
        <f>'Datos por mes'!K21</f>
        <v>0</v>
      </c>
      <c r="K21" s="19">
        <f>'Datos por mes'!L21</f>
        <v>0</v>
      </c>
      <c r="L21" s="19">
        <f>'Datos por mes'!M21</f>
        <v>0</v>
      </c>
      <c r="M21" s="19">
        <f>'Datos por mes'!N21</f>
        <v>0</v>
      </c>
      <c r="N21" s="36">
        <f t="shared" si="2"/>
        <v>0</v>
      </c>
      <c r="O21" s="12"/>
      <c r="P21" s="12"/>
      <c r="Q21" s="12"/>
      <c r="R21" s="12"/>
      <c r="S21" s="12"/>
    </row>
    <row r="22" spans="1:19" ht="12.75">
      <c r="A22" s="35" t="s">
        <v>120</v>
      </c>
      <c r="B22" s="19">
        <f>'Datos por mes'!C22</f>
        <v>0</v>
      </c>
      <c r="C22" s="19">
        <f>'Datos por mes'!D22</f>
        <v>0</v>
      </c>
      <c r="D22" s="19">
        <f>'Datos por mes'!E22</f>
        <v>0</v>
      </c>
      <c r="E22" s="19">
        <f>'Datos por mes'!F22</f>
        <v>0</v>
      </c>
      <c r="F22" s="19">
        <f>'Datos por mes'!G22</f>
        <v>0</v>
      </c>
      <c r="G22" s="19">
        <f>'Datos por mes'!H22</f>
        <v>0</v>
      </c>
      <c r="H22" s="19">
        <f>'Datos por mes'!I22</f>
        <v>0</v>
      </c>
      <c r="I22" s="19">
        <f>'Datos por mes'!J22</f>
        <v>0</v>
      </c>
      <c r="J22" s="19">
        <f>'Datos por mes'!K22</f>
        <v>0</v>
      </c>
      <c r="K22" s="19">
        <f>'Datos por mes'!L22</f>
        <v>0</v>
      </c>
      <c r="L22" s="19">
        <f>'Datos por mes'!M22</f>
        <v>0</v>
      </c>
      <c r="M22" s="19">
        <f>'Datos por mes'!N22</f>
        <v>0</v>
      </c>
      <c r="N22" s="36">
        <f t="shared" si="2"/>
        <v>0</v>
      </c>
      <c r="O22" s="12"/>
      <c r="P22" s="12"/>
      <c r="Q22" s="12"/>
      <c r="R22" s="12"/>
      <c r="S22" s="12"/>
    </row>
    <row r="23" spans="1:19" ht="12.75">
      <c r="A23" s="35" t="s">
        <v>121</v>
      </c>
      <c r="B23" s="19">
        <f>'Datos por mes'!C23</f>
        <v>0</v>
      </c>
      <c r="C23" s="19">
        <f>'Datos por mes'!D23</f>
        <v>0</v>
      </c>
      <c r="D23" s="19">
        <f>'Datos por mes'!E23</f>
        <v>0</v>
      </c>
      <c r="E23" s="19">
        <f>'Datos por mes'!F23</f>
        <v>0</v>
      </c>
      <c r="F23" s="19">
        <f>'Datos por mes'!G23</f>
        <v>0</v>
      </c>
      <c r="G23" s="19">
        <f>'Datos por mes'!H23</f>
        <v>0</v>
      </c>
      <c r="H23" s="19">
        <f>'Datos por mes'!I23</f>
        <v>0</v>
      </c>
      <c r="I23" s="19">
        <f>'Datos por mes'!J23</f>
        <v>0</v>
      </c>
      <c r="J23" s="19">
        <f>'Datos por mes'!K23</f>
        <v>0</v>
      </c>
      <c r="K23" s="19">
        <f>'Datos por mes'!L23</f>
        <v>0</v>
      </c>
      <c r="L23" s="19">
        <f>'Datos por mes'!M23</f>
        <v>0</v>
      </c>
      <c r="M23" s="19">
        <f>'Datos por mes'!N23</f>
        <v>0</v>
      </c>
      <c r="N23" s="36">
        <f t="shared" si="2"/>
        <v>0</v>
      </c>
      <c r="O23" s="12"/>
      <c r="P23" s="12"/>
      <c r="Q23" s="12"/>
      <c r="R23" s="12"/>
      <c r="S23" s="12"/>
    </row>
    <row r="24" spans="1:19" ht="12.75">
      <c r="A24" s="35" t="s">
        <v>122</v>
      </c>
      <c r="B24" s="19">
        <f>'Datos por mes'!C24</f>
        <v>0</v>
      </c>
      <c r="C24" s="19">
        <f>'Datos por mes'!D24</f>
        <v>0</v>
      </c>
      <c r="D24" s="19">
        <f>'Datos por mes'!E24</f>
        <v>0</v>
      </c>
      <c r="E24" s="19">
        <f>'Datos por mes'!F24</f>
        <v>0</v>
      </c>
      <c r="F24" s="19">
        <f>'Datos por mes'!G24</f>
        <v>0</v>
      </c>
      <c r="G24" s="19">
        <f>'Datos por mes'!H24</f>
        <v>0</v>
      </c>
      <c r="H24" s="19">
        <f>'Datos por mes'!I24</f>
        <v>0</v>
      </c>
      <c r="I24" s="19">
        <f>'Datos por mes'!J24</f>
        <v>0</v>
      </c>
      <c r="J24" s="19">
        <f>'Datos por mes'!K24</f>
        <v>0</v>
      </c>
      <c r="K24" s="19">
        <f>'Datos por mes'!L24</f>
        <v>0</v>
      </c>
      <c r="L24" s="19">
        <f>'Datos por mes'!M24</f>
        <v>0</v>
      </c>
      <c r="M24" s="19">
        <f>'Datos por mes'!N24</f>
        <v>0</v>
      </c>
      <c r="N24" s="36">
        <f t="shared" si="2"/>
        <v>0</v>
      </c>
      <c r="O24" s="12"/>
      <c r="P24" s="12"/>
      <c r="Q24" s="12"/>
      <c r="R24" s="12"/>
      <c r="S24" s="12"/>
    </row>
    <row r="25" spans="1:19" ht="12.75">
      <c r="A25" s="35" t="s">
        <v>123</v>
      </c>
      <c r="B25" s="19">
        <f>'Datos por mes'!C27</f>
        <v>0</v>
      </c>
      <c r="C25" s="19">
        <f>'Datos por mes'!D27</f>
        <v>0</v>
      </c>
      <c r="D25" s="19">
        <f>'Datos por mes'!E27</f>
        <v>0</v>
      </c>
      <c r="E25" s="19">
        <f>'Datos por mes'!F27</f>
        <v>0</v>
      </c>
      <c r="F25" s="19">
        <f>'Datos por mes'!G27</f>
        <v>0</v>
      </c>
      <c r="G25" s="19">
        <f>'Datos por mes'!H27</f>
        <v>0</v>
      </c>
      <c r="H25" s="19">
        <f>'Datos por mes'!I27</f>
        <v>0</v>
      </c>
      <c r="I25" s="19">
        <f>'Datos por mes'!J27</f>
        <v>0</v>
      </c>
      <c r="J25" s="19">
        <f>'Datos por mes'!K27</f>
        <v>0</v>
      </c>
      <c r="K25" s="19">
        <f>'Datos por mes'!L27</f>
        <v>0</v>
      </c>
      <c r="L25" s="19">
        <f>'Datos por mes'!M27</f>
        <v>0</v>
      </c>
      <c r="M25" s="19">
        <f>'Datos por mes'!N27</f>
        <v>0</v>
      </c>
      <c r="N25" s="36">
        <f t="shared" si="2"/>
        <v>0</v>
      </c>
      <c r="O25" s="12"/>
      <c r="P25" s="12"/>
      <c r="Q25" s="12"/>
      <c r="R25" s="12"/>
      <c r="S25" s="12"/>
    </row>
    <row r="26" spans="1:19" ht="12.75">
      <c r="A26" s="35" t="s">
        <v>124</v>
      </c>
      <c r="B26" s="19">
        <f>'Datos por mes'!C28</f>
        <v>0</v>
      </c>
      <c r="C26" s="19">
        <f>'Datos por mes'!D28</f>
        <v>0</v>
      </c>
      <c r="D26" s="19">
        <f>'Datos por mes'!E28</f>
        <v>0</v>
      </c>
      <c r="E26" s="19">
        <f>'Datos por mes'!F28</f>
        <v>0</v>
      </c>
      <c r="F26" s="19">
        <f>'Datos por mes'!G28</f>
        <v>0</v>
      </c>
      <c r="G26" s="19">
        <f>'Datos por mes'!H28</f>
        <v>0</v>
      </c>
      <c r="H26" s="19">
        <f>'Datos por mes'!I28</f>
        <v>0</v>
      </c>
      <c r="I26" s="19">
        <f>'Datos por mes'!J28</f>
        <v>0</v>
      </c>
      <c r="J26" s="19">
        <f>'Datos por mes'!K28</f>
        <v>0</v>
      </c>
      <c r="K26" s="19">
        <f>'Datos por mes'!L28</f>
        <v>0</v>
      </c>
      <c r="L26" s="19">
        <f>'Datos por mes'!M28</f>
        <v>0</v>
      </c>
      <c r="M26" s="19">
        <f>'Datos por mes'!N28</f>
        <v>0</v>
      </c>
      <c r="N26" s="36">
        <f t="shared" si="2"/>
        <v>0</v>
      </c>
      <c r="O26" s="12"/>
      <c r="P26" s="12"/>
      <c r="Q26" s="12"/>
      <c r="R26" s="12"/>
      <c r="S26" s="12"/>
    </row>
    <row r="27" spans="1:19" ht="12.75">
      <c r="A27" s="35" t="s">
        <v>125</v>
      </c>
      <c r="B27" s="19">
        <f>preso!H16</f>
        <v>0</v>
      </c>
      <c r="C27" s="19">
        <f>preso!H17</f>
        <v>0</v>
      </c>
      <c r="D27" s="19">
        <f>preso!H18</f>
        <v>0</v>
      </c>
      <c r="E27" s="19">
        <f>preso!H19</f>
        <v>0</v>
      </c>
      <c r="F27" s="19">
        <f>preso!H20</f>
        <v>0</v>
      </c>
      <c r="G27" s="19">
        <f>preso!H21</f>
        <v>0</v>
      </c>
      <c r="H27" s="19">
        <f>preso!H22</f>
        <v>0</v>
      </c>
      <c r="I27" s="19">
        <f>preso!H23</f>
        <v>0</v>
      </c>
      <c r="J27" s="19">
        <f>preso!H24</f>
        <v>0</v>
      </c>
      <c r="K27" s="19">
        <f>preso!H25</f>
        <v>0</v>
      </c>
      <c r="L27" s="19">
        <f>preso!H26</f>
        <v>0</v>
      </c>
      <c r="M27" s="19">
        <f>preso!H27</f>
        <v>0</v>
      </c>
      <c r="N27" s="36">
        <f t="shared" si="2"/>
        <v>0</v>
      </c>
      <c r="O27" s="12"/>
      <c r="P27" s="12"/>
      <c r="Q27" s="12"/>
      <c r="R27" s="12"/>
      <c r="S27" s="12"/>
    </row>
    <row r="28" spans="1:19" ht="12.75">
      <c r="A28" s="35" t="s">
        <v>126</v>
      </c>
      <c r="B28" s="19">
        <f>'Datos por mes'!C33</f>
        <v>0</v>
      </c>
      <c r="C28" s="19">
        <f>'Datos por mes'!D33</f>
        <v>0</v>
      </c>
      <c r="D28" s="19">
        <f>'Datos por mes'!E33</f>
        <v>0</v>
      </c>
      <c r="E28" s="19">
        <f>'Datos por mes'!F33</f>
        <v>0</v>
      </c>
      <c r="F28" s="19">
        <f>'Datos por mes'!G33</f>
        <v>0</v>
      </c>
      <c r="G28" s="19">
        <f>'Datos por mes'!H33</f>
        <v>0</v>
      </c>
      <c r="H28" s="19">
        <f>'Datos por mes'!I33</f>
        <v>0</v>
      </c>
      <c r="I28" s="19">
        <f>'Datos por mes'!J33</f>
        <v>0</v>
      </c>
      <c r="J28" s="19">
        <f>'Datos por mes'!K33</f>
        <v>0</v>
      </c>
      <c r="K28" s="19">
        <f>'Datos por mes'!L33</f>
        <v>0</v>
      </c>
      <c r="L28" s="19">
        <f>'Datos por mes'!M33</f>
        <v>0</v>
      </c>
      <c r="M28" s="19">
        <f>'Datos por mes'!N33</f>
        <v>0</v>
      </c>
      <c r="N28" s="36">
        <f t="shared" si="2"/>
        <v>0</v>
      </c>
      <c r="O28" s="12"/>
      <c r="P28" s="12"/>
      <c r="Q28" s="12"/>
      <c r="R28" s="12"/>
      <c r="S28" s="12"/>
    </row>
    <row r="29" spans="1:19" ht="12.75">
      <c r="A29" s="25" t="s">
        <v>127</v>
      </c>
      <c r="B29" s="19"/>
      <c r="C29" s="19"/>
      <c r="D29" s="19"/>
      <c r="E29" s="19"/>
      <c r="F29" s="19"/>
      <c r="G29" s="19"/>
      <c r="H29" s="19"/>
      <c r="I29" s="19"/>
      <c r="J29" s="19"/>
      <c r="K29" s="19"/>
      <c r="L29" s="19"/>
      <c r="M29" s="19"/>
      <c r="N29" s="36">
        <f t="shared" si="2"/>
        <v>0</v>
      </c>
      <c r="O29" s="12"/>
      <c r="P29" s="12"/>
      <c r="Q29" s="12"/>
      <c r="R29" s="12"/>
      <c r="S29" s="12"/>
    </row>
    <row r="30" spans="1:15" ht="12.75">
      <c r="A30" s="32" t="s">
        <v>334</v>
      </c>
      <c r="B30" s="33">
        <f>SUM(B12:B29)</f>
        <v>0</v>
      </c>
      <c r="C30" s="33">
        <f aca="true" t="shared" si="3" ref="C30:M30">SUM(C12:C29)</f>
        <v>0</v>
      </c>
      <c r="D30" s="33">
        <f t="shared" si="3"/>
        <v>0</v>
      </c>
      <c r="E30" s="33">
        <f t="shared" si="3"/>
        <v>0</v>
      </c>
      <c r="F30" s="33">
        <f t="shared" si="3"/>
        <v>0</v>
      </c>
      <c r="G30" s="33">
        <f t="shared" si="3"/>
        <v>0</v>
      </c>
      <c r="H30" s="33">
        <f t="shared" si="3"/>
        <v>0</v>
      </c>
      <c r="I30" s="33">
        <f t="shared" si="3"/>
        <v>0</v>
      </c>
      <c r="J30" s="33">
        <f t="shared" si="3"/>
        <v>0</v>
      </c>
      <c r="K30" s="33">
        <f t="shared" si="3"/>
        <v>0</v>
      </c>
      <c r="L30" s="33">
        <f t="shared" si="3"/>
        <v>0</v>
      </c>
      <c r="M30" s="33">
        <f t="shared" si="3"/>
        <v>0</v>
      </c>
      <c r="N30" s="34">
        <f>SUM(B30:M30)</f>
        <v>0</v>
      </c>
      <c r="O30" s="12"/>
    </row>
    <row r="31" spans="1:15" ht="12.75">
      <c r="A31" s="37" t="s">
        <v>128</v>
      </c>
      <c r="B31" s="38">
        <f aca="true" t="shared" si="4" ref="B31:M31">SUM(B10,-B30)</f>
        <v>0</v>
      </c>
      <c r="C31" s="38">
        <f t="shared" si="4"/>
        <v>0</v>
      </c>
      <c r="D31" s="38">
        <f t="shared" si="4"/>
        <v>0</v>
      </c>
      <c r="E31" s="38">
        <f t="shared" si="4"/>
        <v>0</v>
      </c>
      <c r="F31" s="38">
        <f t="shared" si="4"/>
        <v>0</v>
      </c>
      <c r="G31" s="38">
        <f t="shared" si="4"/>
        <v>0</v>
      </c>
      <c r="H31" s="38">
        <f t="shared" si="4"/>
        <v>0</v>
      </c>
      <c r="I31" s="38">
        <f t="shared" si="4"/>
        <v>0</v>
      </c>
      <c r="J31" s="38">
        <f t="shared" si="4"/>
        <v>0</v>
      </c>
      <c r="K31" s="38">
        <f t="shared" si="4"/>
        <v>0</v>
      </c>
      <c r="L31" s="38">
        <f t="shared" si="4"/>
        <v>0</v>
      </c>
      <c r="M31" s="38">
        <f t="shared" si="4"/>
        <v>0</v>
      </c>
      <c r="N31" s="39">
        <f t="shared" si="2"/>
        <v>0</v>
      </c>
      <c r="O31" s="12"/>
    </row>
    <row r="43" ht="21.75" customHeight="1"/>
  </sheetData>
  <sheetProtection password="DC7B" sheet="1" selectLockedCells="1" selectUnlockedCells="1"/>
  <mergeCells count="4">
    <mergeCell ref="A2:N2"/>
    <mergeCell ref="B3:N3"/>
    <mergeCell ref="B5:N5"/>
    <mergeCell ref="B11:N11"/>
  </mergeCells>
  <conditionalFormatting sqref="B30:N30 B10:N10">
    <cfRule type="cellIs" priority="2" dxfId="0" operator="equal" stopIfTrue="1">
      <formula>0</formula>
    </cfRule>
  </conditionalFormatting>
  <conditionalFormatting sqref="B31:N31 N13:N29 N6:N9">
    <cfRule type="cellIs" priority="3" dxfId="1" operator="equal" stopIfTrue="1">
      <formula>0</formula>
    </cfRule>
  </conditionalFormatting>
  <printOptions/>
  <pageMargins left="0.7875" right="0.7875" top="1.0631944444444443" bottom="1.0631944444444443" header="0.7875" footer="0.7875"/>
  <pageSetup horizontalDpi="300" verticalDpi="300" orientation="landscape" paperSize="9" r:id="rId3"/>
  <headerFooter alignWithMargins="0">
    <oddHeader>&amp;C&amp;"Times New Roman,Predeterminado"&amp;12&amp;A</oddHeader>
    <oddFooter>&amp;C&amp;"Times New Roman,Predeterminado"&amp;12Página &amp;P</oddFooter>
  </headerFooter>
  <legacyDrawing r:id="rId2"/>
</worksheet>
</file>

<file path=xl/worksheets/sheet5.xml><?xml version="1.0" encoding="utf-8"?>
<worksheet xmlns="http://schemas.openxmlformats.org/spreadsheetml/2006/main" xmlns:r="http://schemas.openxmlformats.org/officeDocument/2006/relationships">
  <dimension ref="A1:S31"/>
  <sheetViews>
    <sheetView zoomScalePageLayoutView="0" workbookViewId="0" topLeftCell="A1">
      <selection activeCell="A1" sqref="A1"/>
    </sheetView>
  </sheetViews>
  <sheetFormatPr defaultColWidth="11.57421875" defaultRowHeight="12.75"/>
  <cols>
    <col min="1" max="1" width="20.00390625" style="0" customWidth="1"/>
    <col min="2" max="13" width="9.140625" style="0" bestFit="1" customWidth="1"/>
    <col min="14" max="14" width="10.140625" style="0" bestFit="1" customWidth="1"/>
  </cols>
  <sheetData>
    <row r="1" spans="2:13" ht="12.75">
      <c r="B1" t="s">
        <v>81</v>
      </c>
      <c r="C1" t="s">
        <v>82</v>
      </c>
      <c r="D1" t="s">
        <v>83</v>
      </c>
      <c r="E1" t="s">
        <v>84</v>
      </c>
      <c r="F1" t="s">
        <v>85</v>
      </c>
      <c r="G1" t="s">
        <v>86</v>
      </c>
      <c r="H1" t="s">
        <v>87</v>
      </c>
      <c r="I1" t="s">
        <v>88</v>
      </c>
      <c r="J1" t="s">
        <v>89</v>
      </c>
      <c r="K1" t="s">
        <v>90</v>
      </c>
      <c r="L1" t="s">
        <v>91</v>
      </c>
      <c r="M1" t="s">
        <v>92</v>
      </c>
    </row>
    <row r="2" spans="1:14" ht="12.75">
      <c r="A2" s="326" t="s">
        <v>93</v>
      </c>
      <c r="B2" s="326"/>
      <c r="C2" s="326"/>
      <c r="D2" s="326"/>
      <c r="E2" s="326"/>
      <c r="F2" s="326"/>
      <c r="G2" s="326"/>
      <c r="H2" s="326"/>
      <c r="I2" s="326"/>
      <c r="J2" s="326"/>
      <c r="K2" s="326"/>
      <c r="L2" s="326"/>
      <c r="M2" s="326"/>
      <c r="N2" s="326"/>
    </row>
    <row r="3" spans="1:15" ht="12.75">
      <c r="A3" s="13" t="s">
        <v>56</v>
      </c>
      <c r="B3" s="327" t="s">
        <v>94</v>
      </c>
      <c r="C3" s="327"/>
      <c r="D3" s="327"/>
      <c r="E3" s="327"/>
      <c r="F3" s="327"/>
      <c r="G3" s="327"/>
      <c r="H3" s="327"/>
      <c r="I3" s="327"/>
      <c r="J3" s="327"/>
      <c r="K3" s="327"/>
      <c r="L3" s="327"/>
      <c r="M3" s="327"/>
      <c r="N3" s="327"/>
      <c r="O3" s="331"/>
    </row>
    <row r="4" spans="1:15" ht="12.75">
      <c r="A4" s="26"/>
      <c r="B4" s="27" t="s">
        <v>95</v>
      </c>
      <c r="C4" s="27" t="s">
        <v>96</v>
      </c>
      <c r="D4" s="27" t="s">
        <v>97</v>
      </c>
      <c r="E4" s="27" t="s">
        <v>98</v>
      </c>
      <c r="F4" s="27" t="s">
        <v>99</v>
      </c>
      <c r="G4" s="27" t="s">
        <v>100</v>
      </c>
      <c r="H4" s="27" t="s">
        <v>101</v>
      </c>
      <c r="I4" s="27" t="s">
        <v>102</v>
      </c>
      <c r="J4" s="27" t="s">
        <v>103</v>
      </c>
      <c r="K4" s="27" t="s">
        <v>104</v>
      </c>
      <c r="L4" s="27" t="s">
        <v>105</v>
      </c>
      <c r="M4" s="27" t="s">
        <v>106</v>
      </c>
      <c r="N4" s="28" t="s">
        <v>71</v>
      </c>
      <c r="O4" s="331"/>
    </row>
    <row r="5" spans="1:15" ht="12.75">
      <c r="A5" s="13" t="s">
        <v>107</v>
      </c>
      <c r="B5" s="329"/>
      <c r="C5" s="329"/>
      <c r="D5" s="329"/>
      <c r="E5" s="329"/>
      <c r="F5" s="329"/>
      <c r="G5" s="329"/>
      <c r="H5" s="329"/>
      <c r="I5" s="329"/>
      <c r="J5" s="329"/>
      <c r="K5" s="329"/>
      <c r="L5" s="329"/>
      <c r="M5" s="329"/>
      <c r="N5" s="329"/>
      <c r="O5" s="331"/>
    </row>
    <row r="6" spans="1:17" ht="12.75">
      <c r="A6" s="35" t="s">
        <v>108</v>
      </c>
      <c r="B6" s="259">
        <f>'Cta de resultados año 1'!B6*(1+'TOMA DE DATOS'!$G$85)</f>
        <v>0</v>
      </c>
      <c r="C6" s="259">
        <f>'Cta de resultados año 1'!C6*(1+'TOMA DE DATOS'!$G$85)</f>
        <v>0</v>
      </c>
      <c r="D6" s="259">
        <f>'Cta de resultados año 1'!D6*(1+'TOMA DE DATOS'!$G$85)</f>
        <v>0</v>
      </c>
      <c r="E6" s="259">
        <f>'Cta de resultados año 1'!E6*(1+'TOMA DE DATOS'!$G$85)</f>
        <v>0</v>
      </c>
      <c r="F6" s="259">
        <f>'Cta de resultados año 1'!F6*(1+'TOMA DE DATOS'!$G$85)</f>
        <v>0</v>
      </c>
      <c r="G6" s="259">
        <f>'Cta de resultados año 1'!G6*(1+'TOMA DE DATOS'!$G$85)</f>
        <v>0</v>
      </c>
      <c r="H6" s="259">
        <f>'Cta de resultados año 1'!H6*(1+'TOMA DE DATOS'!$G$85)</f>
        <v>0</v>
      </c>
      <c r="I6" s="259">
        <f>'Cta de resultados año 1'!I6*(1+'TOMA DE DATOS'!$G$85)</f>
        <v>0</v>
      </c>
      <c r="J6" s="259">
        <f>'Cta de resultados año 1'!J6*(1+'TOMA DE DATOS'!$G$85)</f>
        <v>0</v>
      </c>
      <c r="K6" s="259">
        <f>'Cta de resultados año 1'!K6*(1+'TOMA DE DATOS'!$G$85)</f>
        <v>0</v>
      </c>
      <c r="L6" s="259">
        <f>'Cta de resultados año 1'!L6*(1+'TOMA DE DATOS'!$G$85)</f>
        <v>0</v>
      </c>
      <c r="M6" s="259">
        <f>'Cta de resultados año 1'!M6*(1+'TOMA DE DATOS'!$G$85)</f>
        <v>0</v>
      </c>
      <c r="N6" s="260">
        <f>SUM(B6:M6)</f>
        <v>0</v>
      </c>
      <c r="O6" s="12"/>
      <c r="P6" s="12"/>
      <c r="Q6" s="12"/>
    </row>
    <row r="7" spans="1:19" s="5" customFormat="1" ht="12.75">
      <c r="A7" s="235" t="s">
        <v>313</v>
      </c>
      <c r="B7" s="261">
        <f>'Cta de resultados año 1'!B7*(1+'TOMA DE DATOS'!$G$85)</f>
        <v>0</v>
      </c>
      <c r="C7" s="261">
        <f>'Cta de resultados año 1'!C7*(1+'TOMA DE DATOS'!$G$85)</f>
        <v>0</v>
      </c>
      <c r="D7" s="261">
        <f>'Cta de resultados año 1'!D7*(1+'TOMA DE DATOS'!$G$85)</f>
        <v>0</v>
      </c>
      <c r="E7" s="261">
        <f>'Cta de resultados año 1'!E7*(1+'TOMA DE DATOS'!$G$85)</f>
        <v>0</v>
      </c>
      <c r="F7" s="261">
        <f>'Cta de resultados año 1'!F7*(1+'TOMA DE DATOS'!$G$85)</f>
        <v>0</v>
      </c>
      <c r="G7" s="261">
        <f>'Cta de resultados año 1'!G7*(1+'TOMA DE DATOS'!$G$85)</f>
        <v>0</v>
      </c>
      <c r="H7" s="261">
        <f>'Cta de resultados año 1'!H7*(1+'TOMA DE DATOS'!$G$85)</f>
        <v>0</v>
      </c>
      <c r="I7" s="261">
        <f>'Cta de resultados año 1'!I7*(1+'TOMA DE DATOS'!$G$85)</f>
        <v>0</v>
      </c>
      <c r="J7" s="261">
        <f>'Cta de resultados año 1'!J7*(1+'TOMA DE DATOS'!$G$85)</f>
        <v>0</v>
      </c>
      <c r="K7" s="261">
        <f>'Cta de resultados año 1'!K7*(1+'TOMA DE DATOS'!$G$85)</f>
        <v>0</v>
      </c>
      <c r="L7" s="261">
        <f>'Cta de resultados año 1'!L7*(1+'TOMA DE DATOS'!$G$85)</f>
        <v>0</v>
      </c>
      <c r="M7" s="261">
        <f>'Cta de resultados año 1'!M7*(1+'TOMA DE DATOS'!$G$85)</f>
        <v>0</v>
      </c>
      <c r="N7" s="260">
        <f>SUM(B7:M7)</f>
        <v>0</v>
      </c>
      <c r="O7" s="160"/>
      <c r="P7" s="160"/>
      <c r="Q7" s="160"/>
      <c r="R7" s="160"/>
      <c r="S7" s="160"/>
    </row>
    <row r="8" spans="1:17" ht="12.75">
      <c r="A8" s="35" t="s">
        <v>109</v>
      </c>
      <c r="B8" s="259">
        <f>'Cta de resultados año 1'!B8*(1+'TOMA DE DATOS'!$G$85)</f>
        <v>0</v>
      </c>
      <c r="C8" s="259">
        <f>'Cta de resultados año 1'!C8*(1+'TOMA DE DATOS'!$G$85)</f>
        <v>0</v>
      </c>
      <c r="D8" s="259">
        <f>'Cta de resultados año 1'!D8*(1+'TOMA DE DATOS'!$G$85)</f>
        <v>0</v>
      </c>
      <c r="E8" s="259">
        <f>'Cta de resultados año 1'!E8*(1+'TOMA DE DATOS'!$G$85)</f>
        <v>0</v>
      </c>
      <c r="F8" s="259">
        <f>'Cta de resultados año 1'!F8*(1+'TOMA DE DATOS'!$G$85)</f>
        <v>0</v>
      </c>
      <c r="G8" s="259">
        <f>'Cta de resultados año 1'!G8*(1+'TOMA DE DATOS'!$G$85)</f>
        <v>0</v>
      </c>
      <c r="H8" s="259">
        <f>'Cta de resultados año 1'!H8*(1+'TOMA DE DATOS'!$G$85)</f>
        <v>0</v>
      </c>
      <c r="I8" s="259">
        <f>'Cta de resultados año 1'!I8*(1+'TOMA DE DATOS'!$G$85)</f>
        <v>0</v>
      </c>
      <c r="J8" s="259">
        <f>'Cta de resultados año 1'!J8*(1+'TOMA DE DATOS'!$G$85)</f>
        <v>0</v>
      </c>
      <c r="K8" s="259">
        <f>'Cta de resultados año 1'!K8*(1+'TOMA DE DATOS'!$G$85)</f>
        <v>0</v>
      </c>
      <c r="L8" s="259">
        <f>'Cta de resultados año 1'!L8*(1+'TOMA DE DATOS'!$G$85)</f>
        <v>0</v>
      </c>
      <c r="M8" s="259">
        <f>L8+'TOMA DE DATOS'!D75*0.1</f>
        <v>0</v>
      </c>
      <c r="N8" s="262">
        <f>SUM(B8:M8)</f>
        <v>0</v>
      </c>
      <c r="O8" s="12"/>
      <c r="P8" s="12"/>
      <c r="Q8" s="12"/>
    </row>
    <row r="9" spans="1:17" ht="12.75">
      <c r="A9" s="35" t="s">
        <v>110</v>
      </c>
      <c r="B9" s="259"/>
      <c r="C9" s="259"/>
      <c r="D9" s="259"/>
      <c r="E9" s="259"/>
      <c r="F9" s="259"/>
      <c r="G9" s="259"/>
      <c r="H9" s="259"/>
      <c r="I9" s="259"/>
      <c r="J9" s="259"/>
      <c r="K9" s="263"/>
      <c r="L9" s="263"/>
      <c r="M9" s="264"/>
      <c r="N9" s="262">
        <f>SUM(B9:M9)</f>
        <v>0</v>
      </c>
      <c r="P9" s="12"/>
      <c r="Q9" s="12"/>
    </row>
    <row r="10" spans="1:14" ht="12.75">
      <c r="A10" s="32" t="s">
        <v>111</v>
      </c>
      <c r="B10" s="265">
        <f>SUM(B6:B9)</f>
        <v>0</v>
      </c>
      <c r="C10" s="265">
        <f aca="true" t="shared" si="0" ref="C10:M10">SUM(C6:C9)</f>
        <v>0</v>
      </c>
      <c r="D10" s="265">
        <f t="shared" si="0"/>
        <v>0</v>
      </c>
      <c r="E10" s="265">
        <f t="shared" si="0"/>
        <v>0</v>
      </c>
      <c r="F10" s="265">
        <f t="shared" si="0"/>
        <v>0</v>
      </c>
      <c r="G10" s="265">
        <f t="shared" si="0"/>
        <v>0</v>
      </c>
      <c r="H10" s="265">
        <f t="shared" si="0"/>
        <v>0</v>
      </c>
      <c r="I10" s="265">
        <f t="shared" si="0"/>
        <v>0</v>
      </c>
      <c r="J10" s="265">
        <f t="shared" si="0"/>
        <v>0</v>
      </c>
      <c r="K10" s="265">
        <f t="shared" si="0"/>
        <v>0</v>
      </c>
      <c r="L10" s="265">
        <f t="shared" si="0"/>
        <v>0</v>
      </c>
      <c r="M10" s="265">
        <f t="shared" si="0"/>
        <v>0</v>
      </c>
      <c r="N10" s="266">
        <f>SUM(B10:M10)</f>
        <v>0</v>
      </c>
    </row>
    <row r="11" spans="1:14" ht="12.75">
      <c r="A11" s="13" t="s">
        <v>333</v>
      </c>
      <c r="B11" s="330"/>
      <c r="C11" s="330"/>
      <c r="D11" s="330"/>
      <c r="E11" s="330"/>
      <c r="F11" s="330"/>
      <c r="G11" s="330"/>
      <c r="H11" s="330"/>
      <c r="I11" s="330"/>
      <c r="J11" s="330"/>
      <c r="K11" s="330"/>
      <c r="L11" s="330"/>
      <c r="M11" s="330"/>
      <c r="N11" s="330"/>
    </row>
    <row r="12" spans="1:15" ht="12.75">
      <c r="A12" s="35" t="s">
        <v>112</v>
      </c>
      <c r="B12" s="259">
        <f>'Cta de resultados año 1'!B12*(1+'TOMA DE DATOS'!$G$85)</f>
        <v>0</v>
      </c>
      <c r="C12" s="259">
        <f>'Cta de resultados año 1'!C12*(1+'TOMA DE DATOS'!$G$85)</f>
        <v>0</v>
      </c>
      <c r="D12" s="259">
        <f>'Cta de resultados año 1'!D12*(1+'TOMA DE DATOS'!$G$85)</f>
        <v>0</v>
      </c>
      <c r="E12" s="259">
        <f>'Cta de resultados año 1'!E12*(1+'TOMA DE DATOS'!$G$85)</f>
        <v>0</v>
      </c>
      <c r="F12" s="259">
        <f>'Cta de resultados año 1'!F12*(1+'TOMA DE DATOS'!$G$85)</f>
        <v>0</v>
      </c>
      <c r="G12" s="259">
        <f>'Cta de resultados año 1'!G12*(1+'TOMA DE DATOS'!$G$85)</f>
        <v>0</v>
      </c>
      <c r="H12" s="259">
        <f>'Cta de resultados año 1'!H12*(1+'TOMA DE DATOS'!$G$85)</f>
        <v>0</v>
      </c>
      <c r="I12" s="259">
        <f>'Cta de resultados año 1'!I12*(1+'TOMA DE DATOS'!$G$85)</f>
        <v>0</v>
      </c>
      <c r="J12" s="259">
        <f>'Cta de resultados año 1'!J12*(1+'TOMA DE DATOS'!$G$85)</f>
        <v>0</v>
      </c>
      <c r="K12" s="259">
        <f>'Cta de resultados año 1'!K12*(1+'TOMA DE DATOS'!$G$85)</f>
        <v>0</v>
      </c>
      <c r="L12" s="259">
        <f>'Cta de resultados año 1'!L12*(1+'TOMA DE DATOS'!$G$85)</f>
        <v>0</v>
      </c>
      <c r="M12" s="259">
        <f>'Cta de resultados año 1'!M12*(1+'TOMA DE DATOS'!$G$85)</f>
        <v>0</v>
      </c>
      <c r="N12" s="267">
        <f aca="true" t="shared" si="1" ref="N12:N31">SUM(B12:M12)</f>
        <v>0</v>
      </c>
      <c r="O12" s="144"/>
    </row>
    <row r="13" spans="1:14" ht="12.75">
      <c r="A13" s="35" t="s">
        <v>113</v>
      </c>
      <c r="B13" s="259">
        <f>'Cta de resultados año 1'!B13*(1+'TOMA DE DATOS'!$G$85)</f>
        <v>0</v>
      </c>
      <c r="C13" s="259">
        <f>'Cta de resultados año 1'!C13*(1+'TOMA DE DATOS'!$G$85)</f>
        <v>0</v>
      </c>
      <c r="D13" s="259">
        <f>'Cta de resultados año 1'!D13*(1+'TOMA DE DATOS'!$G$85)</f>
        <v>0</v>
      </c>
      <c r="E13" s="259">
        <f>'Cta de resultados año 1'!E13*(1+'TOMA DE DATOS'!$G$85)</f>
        <v>0</v>
      </c>
      <c r="F13" s="259">
        <f>'Cta de resultados año 1'!F13*(1+'TOMA DE DATOS'!$G$85)</f>
        <v>0</v>
      </c>
      <c r="G13" s="259">
        <f>'Cta de resultados año 1'!G13*(1+'TOMA DE DATOS'!$G$85)</f>
        <v>0</v>
      </c>
      <c r="H13" s="259">
        <f>'Cta de resultados año 1'!H13*(1+'TOMA DE DATOS'!$G$85)</f>
        <v>0</v>
      </c>
      <c r="I13" s="259">
        <f>'Cta de resultados año 1'!I13*(1+'TOMA DE DATOS'!$G$85)</f>
        <v>0</v>
      </c>
      <c r="J13" s="259">
        <f>'Cta de resultados año 1'!J13*(1+'TOMA DE DATOS'!$G$85)</f>
        <v>0</v>
      </c>
      <c r="K13" s="259">
        <f>'Cta de resultados año 1'!K13*(1+'TOMA DE DATOS'!$G$85)</f>
        <v>0</v>
      </c>
      <c r="L13" s="259">
        <f>'Cta de resultados año 1'!L13*(1+'TOMA DE DATOS'!$G$85)</f>
        <v>0</v>
      </c>
      <c r="M13" s="259">
        <f>'Cta de resultados año 1'!M13*(1+'TOMA DE DATOS'!$G$85)</f>
        <v>0</v>
      </c>
      <c r="N13" s="267">
        <f t="shared" si="1"/>
        <v>0</v>
      </c>
    </row>
    <row r="14" spans="1:14" ht="12.75">
      <c r="A14" s="35" t="s">
        <v>114</v>
      </c>
      <c r="B14" s="259">
        <f>'Cta de resultados año 1'!B14*(1+'TOMA DE DATOS'!$G$85)</f>
        <v>0</v>
      </c>
      <c r="C14" s="259">
        <f>'Cta de resultados año 1'!C14*(1+'TOMA DE DATOS'!$G$85)</f>
        <v>0</v>
      </c>
      <c r="D14" s="259">
        <f>'Cta de resultados año 1'!D14*(1+'TOMA DE DATOS'!$G$85)</f>
        <v>0</v>
      </c>
      <c r="E14" s="259">
        <f>'Cta de resultados año 1'!E14*(1+'TOMA DE DATOS'!$G$85)</f>
        <v>0</v>
      </c>
      <c r="F14" s="259">
        <f>'Cta de resultados año 1'!F14*(1+'TOMA DE DATOS'!$G$85)</f>
        <v>0</v>
      </c>
      <c r="G14" s="259">
        <f>'Cta de resultados año 1'!G14*(1+'TOMA DE DATOS'!$G$85)</f>
        <v>0</v>
      </c>
      <c r="H14" s="259">
        <f>'Cta de resultados año 1'!H14*(1+'TOMA DE DATOS'!$G$85)</f>
        <v>0</v>
      </c>
      <c r="I14" s="259">
        <f>'Cta de resultados año 1'!I14*(1+'TOMA DE DATOS'!$G$85)</f>
        <v>0</v>
      </c>
      <c r="J14" s="259">
        <f>'Cta de resultados año 1'!J14*(1+'TOMA DE DATOS'!$G$85)</f>
        <v>0</v>
      </c>
      <c r="K14" s="259">
        <f>'Cta de resultados año 1'!K14*(1+'TOMA DE DATOS'!$G$85)</f>
        <v>0</v>
      </c>
      <c r="L14" s="259">
        <f>'Cta de resultados año 1'!L14*(1+'TOMA DE DATOS'!$G$85)</f>
        <v>0</v>
      </c>
      <c r="M14" s="259">
        <v>0</v>
      </c>
      <c r="N14" s="267">
        <f t="shared" si="1"/>
        <v>0</v>
      </c>
    </row>
    <row r="15" spans="1:14" ht="12.75">
      <c r="A15" s="35" t="s">
        <v>115</v>
      </c>
      <c r="B15" s="259">
        <f>'Cta de resultados año 1'!B15*(1+'TOMA DE DATOS'!$G$85)</f>
        <v>0</v>
      </c>
      <c r="C15" s="259">
        <f>'Cta de resultados año 1'!C15*(1+'TOMA DE DATOS'!$G$85)</f>
        <v>0</v>
      </c>
      <c r="D15" s="259">
        <f>'Cta de resultados año 1'!D15*(1+'TOMA DE DATOS'!$G$85)</f>
        <v>0</v>
      </c>
      <c r="E15" s="259">
        <f>'Cta de resultados año 1'!E15*(1+'TOMA DE DATOS'!$G$85)</f>
        <v>0</v>
      </c>
      <c r="F15" s="259">
        <f>'Cta de resultados año 1'!F15*(1+'TOMA DE DATOS'!$G$85)</f>
        <v>0</v>
      </c>
      <c r="G15" s="259">
        <f>'Cta de resultados año 1'!G15*(1+'TOMA DE DATOS'!$G$85)</f>
        <v>0</v>
      </c>
      <c r="H15" s="259">
        <f>'Cta de resultados año 1'!H15*(1+'TOMA DE DATOS'!$G$85)</f>
        <v>0</v>
      </c>
      <c r="I15" s="259">
        <f>'Cta de resultados año 1'!I15*(1+'TOMA DE DATOS'!$G$85)</f>
        <v>0</v>
      </c>
      <c r="J15" s="259">
        <f>'Cta de resultados año 1'!J15*(1+'TOMA DE DATOS'!$G$85)</f>
        <v>0</v>
      </c>
      <c r="K15" s="259">
        <f>'Cta de resultados año 1'!K15*(1+'TOMA DE DATOS'!$G$85)</f>
        <v>0</v>
      </c>
      <c r="L15" s="259">
        <f>'Cta de resultados año 1'!L15*(1+'TOMA DE DATOS'!$G$85)</f>
        <v>0</v>
      </c>
      <c r="M15" s="259">
        <f>'Cta de resultados año 1'!M15*(1+'TOMA DE DATOS'!$G$85)</f>
        <v>0</v>
      </c>
      <c r="N15" s="267">
        <f t="shared" si="1"/>
        <v>0</v>
      </c>
    </row>
    <row r="16" spans="1:15" ht="12.75">
      <c r="A16" s="35" t="s">
        <v>116</v>
      </c>
      <c r="B16" s="259">
        <f>'Cta de resultados año 1'!B16*(1+'TOMA DE DATOS'!$G$85)</f>
        <v>0</v>
      </c>
      <c r="C16" s="259">
        <f>'Cta de resultados año 1'!C16*(1+'TOMA DE DATOS'!$G$85)</f>
        <v>0</v>
      </c>
      <c r="D16" s="259">
        <f>'Cta de resultados año 1'!D16*(1+'TOMA DE DATOS'!$G$85)</f>
        <v>0</v>
      </c>
      <c r="E16" s="259">
        <f>'Cta de resultados año 1'!E16*(1+'TOMA DE DATOS'!$G$85)</f>
        <v>0</v>
      </c>
      <c r="F16" s="259">
        <f>'Cta de resultados año 1'!F16*(1+'TOMA DE DATOS'!$G$85)</f>
        <v>0</v>
      </c>
      <c r="G16" s="259">
        <f>'Cta de resultados año 1'!G16*(1+'TOMA DE DATOS'!$G$85)</f>
        <v>0</v>
      </c>
      <c r="H16" s="259">
        <f>'Cta de resultados año 1'!H16*(1+'TOMA DE DATOS'!$G$85)</f>
        <v>0</v>
      </c>
      <c r="I16" s="259">
        <f>'Cta de resultados año 1'!I16*(1+'TOMA DE DATOS'!$G$85)</f>
        <v>0</v>
      </c>
      <c r="J16" s="259">
        <f>'Cta de resultados año 1'!J16*(1+'TOMA DE DATOS'!$G$85)</f>
        <v>0</v>
      </c>
      <c r="K16" s="259">
        <f>'Cta de resultados año 1'!K16*(1+'TOMA DE DATOS'!$G$85)</f>
        <v>0</v>
      </c>
      <c r="L16" s="259">
        <f>'Cta de resultados año 1'!L16*(1+'TOMA DE DATOS'!$G$85)</f>
        <v>0</v>
      </c>
      <c r="M16" s="259">
        <f>'Cta de resultados año 1'!M16*(1+'TOMA DE DATOS'!$G$85)</f>
        <v>0</v>
      </c>
      <c r="N16" s="267">
        <f t="shared" si="1"/>
        <v>0</v>
      </c>
      <c r="O16" s="55"/>
    </row>
    <row r="17" spans="1:14" ht="12.75">
      <c r="A17" s="35" t="s">
        <v>117</v>
      </c>
      <c r="B17" s="259">
        <f>'Cta de resultados año 1'!B17*(1+'TOMA DE DATOS'!$G$85)</f>
        <v>0</v>
      </c>
      <c r="C17" s="259">
        <f>'Cta de resultados año 1'!C17*(1+'TOMA DE DATOS'!$G$85)</f>
        <v>0</v>
      </c>
      <c r="D17" s="259">
        <f>'Cta de resultados año 1'!D17*(1+'TOMA DE DATOS'!$G$85)</f>
        <v>0</v>
      </c>
      <c r="E17" s="259">
        <f>'Cta de resultados año 1'!E17*(1+'TOMA DE DATOS'!$G$85)</f>
        <v>0</v>
      </c>
      <c r="F17" s="259">
        <f>'Cta de resultados año 1'!F17*(1+'TOMA DE DATOS'!$G$85)</f>
        <v>0</v>
      </c>
      <c r="G17" s="259">
        <f>'Cta de resultados año 1'!G17*(1+'TOMA DE DATOS'!$G$85)</f>
        <v>0</v>
      </c>
      <c r="H17" s="259">
        <f>'Cta de resultados año 1'!H17*(1+'TOMA DE DATOS'!$G$85)</f>
        <v>0</v>
      </c>
      <c r="I17" s="259">
        <f>'Cta de resultados año 1'!I17*(1+'TOMA DE DATOS'!$G$85)</f>
        <v>0</v>
      </c>
      <c r="J17" s="259">
        <f>'Cta de resultados año 1'!J17*(1+'TOMA DE DATOS'!$G$85)</f>
        <v>0</v>
      </c>
      <c r="K17" s="259">
        <f>'Cta de resultados año 1'!K17*(1+'TOMA DE DATOS'!$G$85)</f>
        <v>0</v>
      </c>
      <c r="L17" s="259">
        <f>'Cta de resultados año 1'!L17*(1+'TOMA DE DATOS'!$G$85)</f>
        <v>0</v>
      </c>
      <c r="M17" s="259">
        <f>'Cta de resultados año 1'!M17*(1+'TOMA DE DATOS'!$G$85)</f>
        <v>0</v>
      </c>
      <c r="N17" s="267">
        <f t="shared" si="1"/>
        <v>0</v>
      </c>
    </row>
    <row r="18" spans="1:14" ht="12.75">
      <c r="A18" s="35" t="s">
        <v>47</v>
      </c>
      <c r="B18" s="259">
        <f>'Cta de resultados año 1'!B18*(1+'TOMA DE DATOS'!$G$85)</f>
        <v>0</v>
      </c>
      <c r="C18" s="259">
        <f>'Cta de resultados año 1'!C18*(1+'TOMA DE DATOS'!$G$85)</f>
        <v>0</v>
      </c>
      <c r="D18" s="259">
        <f>'Cta de resultados año 1'!D18*(1+'TOMA DE DATOS'!$G$85)</f>
        <v>0</v>
      </c>
      <c r="E18" s="259">
        <f>'Cta de resultados año 1'!E18*(1+'TOMA DE DATOS'!$G$85)</f>
        <v>0</v>
      </c>
      <c r="F18" s="259">
        <f>'Cta de resultados año 1'!F18*(1+'TOMA DE DATOS'!$G$85)</f>
        <v>0</v>
      </c>
      <c r="G18" s="259">
        <f>'Cta de resultados año 1'!G18*(1+'TOMA DE DATOS'!$G$85)</f>
        <v>0</v>
      </c>
      <c r="H18" s="259">
        <f>'Cta de resultados año 1'!H18*(1+'TOMA DE DATOS'!$G$85)</f>
        <v>0</v>
      </c>
      <c r="I18" s="259">
        <f>'Cta de resultados año 1'!I18*(1+'TOMA DE DATOS'!$G$85)</f>
        <v>0</v>
      </c>
      <c r="J18" s="259">
        <f>'Cta de resultados año 1'!J18*(1+'TOMA DE DATOS'!$G$85)</f>
        <v>0</v>
      </c>
      <c r="K18" s="259">
        <f>'Cta de resultados año 1'!K18*(1+'TOMA DE DATOS'!$G$85)</f>
        <v>0</v>
      </c>
      <c r="L18" s="259">
        <f>'Cta de resultados año 1'!L18*(1+'TOMA DE DATOS'!$G$85)</f>
        <v>0</v>
      </c>
      <c r="M18" s="259">
        <f>'Cta de resultados año 1'!M18*(1+'TOMA DE DATOS'!$G$85)</f>
        <v>0</v>
      </c>
      <c r="N18" s="267">
        <f t="shared" si="1"/>
        <v>0</v>
      </c>
    </row>
    <row r="19" spans="1:14" ht="12.75">
      <c r="A19" s="35" t="s">
        <v>118</v>
      </c>
      <c r="B19" s="259">
        <f>'Cta de resultados año 1'!B19*(1+'TOMA DE DATOS'!$G$85)</f>
        <v>0</v>
      </c>
      <c r="C19" s="259">
        <f>'Cta de resultados año 1'!C19*(1+'TOMA DE DATOS'!$G$85)</f>
        <v>0</v>
      </c>
      <c r="D19" s="259">
        <f>'Cta de resultados año 1'!D19*(1+'TOMA DE DATOS'!$G$85)</f>
        <v>0</v>
      </c>
      <c r="E19" s="259">
        <f>'Cta de resultados año 1'!E19*(1+'TOMA DE DATOS'!$G$85)</f>
        <v>0</v>
      </c>
      <c r="F19" s="259">
        <f>'Cta de resultados año 1'!F19*(1+'TOMA DE DATOS'!$G$85)</f>
        <v>0</v>
      </c>
      <c r="G19" s="259">
        <f>'Cta de resultados año 1'!G19*(1+'TOMA DE DATOS'!$G$85)</f>
        <v>0</v>
      </c>
      <c r="H19" s="259">
        <f>'Cta de resultados año 1'!H19*(1+'TOMA DE DATOS'!$G$85)</f>
        <v>0</v>
      </c>
      <c r="I19" s="259">
        <f>'Cta de resultados año 1'!I19*(1+'TOMA DE DATOS'!$G$85)</f>
        <v>0</v>
      </c>
      <c r="J19" s="259">
        <f>'Cta de resultados año 1'!J19*(1+'TOMA DE DATOS'!$G$85)</f>
        <v>0</v>
      </c>
      <c r="K19" s="259">
        <f>'Cta de resultados año 1'!K19*(1+'TOMA DE DATOS'!$G$85)</f>
        <v>0</v>
      </c>
      <c r="L19" s="259">
        <f>'Cta de resultados año 1'!L19*(1+'TOMA DE DATOS'!$G$85)</f>
        <v>0</v>
      </c>
      <c r="M19" s="259">
        <f>'Cta de resultados año 1'!M19*(1+'TOMA DE DATOS'!$G$85)</f>
        <v>0</v>
      </c>
      <c r="N19" s="267">
        <f t="shared" si="1"/>
        <v>0</v>
      </c>
    </row>
    <row r="20" spans="1:14" ht="12.75">
      <c r="A20" s="35" t="s">
        <v>48</v>
      </c>
      <c r="B20" s="259">
        <f>'Cta de resultados año 1'!B20*(1+'TOMA DE DATOS'!$G$85)</f>
        <v>0</v>
      </c>
      <c r="C20" s="259">
        <f>'Cta de resultados año 1'!C20*(1+'TOMA DE DATOS'!$G$85)</f>
        <v>0</v>
      </c>
      <c r="D20" s="259">
        <f>'Cta de resultados año 1'!D20*(1+'TOMA DE DATOS'!$G$85)</f>
        <v>0</v>
      </c>
      <c r="E20" s="259">
        <f>'Cta de resultados año 1'!E20*(1+'TOMA DE DATOS'!$G$85)</f>
        <v>0</v>
      </c>
      <c r="F20" s="259">
        <f>'Cta de resultados año 1'!F20*(1+'TOMA DE DATOS'!$G$85)</f>
        <v>0</v>
      </c>
      <c r="G20" s="259">
        <f>'Cta de resultados año 1'!G20*(1+'TOMA DE DATOS'!$G$85)</f>
        <v>0</v>
      </c>
      <c r="H20" s="259">
        <f>'Cta de resultados año 1'!H20*(1+'TOMA DE DATOS'!$G$85)</f>
        <v>0</v>
      </c>
      <c r="I20" s="259">
        <f>'Cta de resultados año 1'!I20*(1+'TOMA DE DATOS'!$G$85)</f>
        <v>0</v>
      </c>
      <c r="J20" s="259">
        <f>'Cta de resultados año 1'!J20*(1+'TOMA DE DATOS'!$G$85)</f>
        <v>0</v>
      </c>
      <c r="K20" s="259">
        <f>'Cta de resultados año 1'!K20*(1+'TOMA DE DATOS'!$G$85)</f>
        <v>0</v>
      </c>
      <c r="L20" s="259">
        <f>'Cta de resultados año 1'!L20*(1+'TOMA DE DATOS'!$G$85)</f>
        <v>0</v>
      </c>
      <c r="M20" s="259">
        <f>'Cta de resultados año 1'!M20*(1+'TOMA DE DATOS'!$G$85)</f>
        <v>0</v>
      </c>
      <c r="N20" s="267">
        <f t="shared" si="1"/>
        <v>0</v>
      </c>
    </row>
    <row r="21" spans="1:14" ht="12.75">
      <c r="A21" s="35" t="s">
        <v>119</v>
      </c>
      <c r="B21" s="259">
        <f>'Cta de resultados año 1'!B21*(1+'TOMA DE DATOS'!$G$85)</f>
        <v>0</v>
      </c>
      <c r="C21" s="259">
        <f>'Cta de resultados año 1'!C21*(1+'TOMA DE DATOS'!$G$85)</f>
        <v>0</v>
      </c>
      <c r="D21" s="259">
        <f>'Cta de resultados año 1'!D21*(1+'TOMA DE DATOS'!$G$85)</f>
        <v>0</v>
      </c>
      <c r="E21" s="259">
        <f>'Cta de resultados año 1'!E21*(1+'TOMA DE DATOS'!$G$85)</f>
        <v>0</v>
      </c>
      <c r="F21" s="259">
        <f>'Cta de resultados año 1'!F21*(1+'TOMA DE DATOS'!$G$85)</f>
        <v>0</v>
      </c>
      <c r="G21" s="259">
        <f>'Cta de resultados año 1'!G21*(1+'TOMA DE DATOS'!$G$85)</f>
        <v>0</v>
      </c>
      <c r="H21" s="259">
        <f>'Cta de resultados año 1'!H21*(1+'TOMA DE DATOS'!$G$85)</f>
        <v>0</v>
      </c>
      <c r="I21" s="259">
        <f>'Cta de resultados año 1'!I21*(1+'TOMA DE DATOS'!$G$85)</f>
        <v>0</v>
      </c>
      <c r="J21" s="259">
        <f>'Cta de resultados año 1'!J21*(1+'TOMA DE DATOS'!$G$85)</f>
        <v>0</v>
      </c>
      <c r="K21" s="259">
        <f>'Cta de resultados año 1'!K21*(1+'TOMA DE DATOS'!$G$85)</f>
        <v>0</v>
      </c>
      <c r="L21" s="259">
        <f>'Cta de resultados año 1'!L21*(1+'TOMA DE DATOS'!$G$85)</f>
        <v>0</v>
      </c>
      <c r="M21" s="259">
        <f>'Cta de resultados año 1'!M21*(1+'TOMA DE DATOS'!$G$85)</f>
        <v>0</v>
      </c>
      <c r="N21" s="267">
        <f t="shared" si="1"/>
        <v>0</v>
      </c>
    </row>
    <row r="22" spans="1:14" ht="12.75">
      <c r="A22" s="35" t="s">
        <v>120</v>
      </c>
      <c r="B22" s="259">
        <f>'Cta de resultados año 1'!B22*(1+'TOMA DE DATOS'!$G$85)</f>
        <v>0</v>
      </c>
      <c r="C22" s="259">
        <f>'Cta de resultados año 1'!C22*(1+'TOMA DE DATOS'!$G$85)</f>
        <v>0</v>
      </c>
      <c r="D22" s="259">
        <f>'Cta de resultados año 1'!D22*(1+'TOMA DE DATOS'!$G$85)</f>
        <v>0</v>
      </c>
      <c r="E22" s="259">
        <f>'Cta de resultados año 1'!E22*(1+'TOMA DE DATOS'!$G$85)</f>
        <v>0</v>
      </c>
      <c r="F22" s="259">
        <f>'Cta de resultados año 1'!F22*(1+'TOMA DE DATOS'!$G$85)</f>
        <v>0</v>
      </c>
      <c r="G22" s="259">
        <f>'Cta de resultados año 1'!G22*(1+'TOMA DE DATOS'!$G$85)</f>
        <v>0</v>
      </c>
      <c r="H22" s="259">
        <f>'Cta de resultados año 1'!H22*(1+'TOMA DE DATOS'!$G$85)</f>
        <v>0</v>
      </c>
      <c r="I22" s="259">
        <f>'Cta de resultados año 1'!I22*(1+'TOMA DE DATOS'!$G$85)</f>
        <v>0</v>
      </c>
      <c r="J22" s="259">
        <f>'Cta de resultados año 1'!J22*(1+'TOMA DE DATOS'!$G$85)</f>
        <v>0</v>
      </c>
      <c r="K22" s="259">
        <f>'Cta de resultados año 1'!K22*(1+'TOMA DE DATOS'!$G$85)</f>
        <v>0</v>
      </c>
      <c r="L22" s="259">
        <f>'Cta de resultados año 1'!L22*(1+'TOMA DE DATOS'!$G$85)</f>
        <v>0</v>
      </c>
      <c r="M22" s="259">
        <f>'Cta de resultados año 1'!M22*(1+'TOMA DE DATOS'!$G$85)</f>
        <v>0</v>
      </c>
      <c r="N22" s="267">
        <f t="shared" si="1"/>
        <v>0</v>
      </c>
    </row>
    <row r="23" spans="1:14" ht="12.75">
      <c r="A23" s="35" t="s">
        <v>121</v>
      </c>
      <c r="B23" s="259">
        <f>'Cta de resultados año 1'!B23*(1+'TOMA DE DATOS'!$G$85)</f>
        <v>0</v>
      </c>
      <c r="C23" s="259">
        <f>'Cta de resultados año 1'!C23*(1+'TOMA DE DATOS'!$G$85)</f>
        <v>0</v>
      </c>
      <c r="D23" s="259">
        <f>'Cta de resultados año 1'!D23*(1+'TOMA DE DATOS'!$G$85)</f>
        <v>0</v>
      </c>
      <c r="E23" s="259">
        <f>'Cta de resultados año 1'!E23*(1+'TOMA DE DATOS'!$G$85)</f>
        <v>0</v>
      </c>
      <c r="F23" s="259">
        <f>'Cta de resultados año 1'!F23*(1+'TOMA DE DATOS'!$G$85)</f>
        <v>0</v>
      </c>
      <c r="G23" s="259">
        <f>'Cta de resultados año 1'!G23*(1+'TOMA DE DATOS'!$G$85)</f>
        <v>0</v>
      </c>
      <c r="H23" s="259">
        <f>'Cta de resultados año 1'!H23*(1+'TOMA DE DATOS'!$G$85)</f>
        <v>0</v>
      </c>
      <c r="I23" s="259">
        <f>'Cta de resultados año 1'!I23*(1+'TOMA DE DATOS'!$G$85)</f>
        <v>0</v>
      </c>
      <c r="J23" s="259">
        <f>'Cta de resultados año 1'!J23*(1+'TOMA DE DATOS'!$G$85)</f>
        <v>0</v>
      </c>
      <c r="K23" s="259">
        <f>'Cta de resultados año 1'!K23*(1+'TOMA DE DATOS'!$G$85)</f>
        <v>0</v>
      </c>
      <c r="L23" s="259">
        <f>'Cta de resultados año 1'!L23*(1+'TOMA DE DATOS'!$G$85)</f>
        <v>0</v>
      </c>
      <c r="M23" s="259">
        <f>'Cta de resultados año 1'!M23*(1+'TOMA DE DATOS'!$G$85)</f>
        <v>0</v>
      </c>
      <c r="N23" s="267">
        <f t="shared" si="1"/>
        <v>0</v>
      </c>
    </row>
    <row r="24" spans="1:14" ht="12.75">
      <c r="A24" s="35" t="s">
        <v>122</v>
      </c>
      <c r="B24" s="259">
        <f>'Cta de resultados año 1'!B24*(1+'TOMA DE DATOS'!$G$85)</f>
        <v>0</v>
      </c>
      <c r="C24" s="259">
        <f>'Cta de resultados año 1'!C24*(1+'TOMA DE DATOS'!$G$85)</f>
        <v>0</v>
      </c>
      <c r="D24" s="259">
        <f>'Cta de resultados año 1'!D24*(1+'TOMA DE DATOS'!$G$85)</f>
        <v>0</v>
      </c>
      <c r="E24" s="259">
        <f>'Cta de resultados año 1'!E24*(1+'TOMA DE DATOS'!$G$85)</f>
        <v>0</v>
      </c>
      <c r="F24" s="259">
        <f>'Cta de resultados año 1'!F24*(1+'TOMA DE DATOS'!$G$85)</f>
        <v>0</v>
      </c>
      <c r="G24" s="259">
        <f>'Cta de resultados año 1'!G24*(1+'TOMA DE DATOS'!$G$85)</f>
        <v>0</v>
      </c>
      <c r="H24" s="259">
        <f>'Cta de resultados año 1'!H24*(1+'TOMA DE DATOS'!$G$85)</f>
        <v>0</v>
      </c>
      <c r="I24" s="259">
        <f>'Cta de resultados año 1'!I24*(1+'TOMA DE DATOS'!$G$85)</f>
        <v>0</v>
      </c>
      <c r="J24" s="259">
        <f>'Cta de resultados año 1'!J24*(1+'TOMA DE DATOS'!$G$85)</f>
        <v>0</v>
      </c>
      <c r="K24" s="259">
        <f>'Cta de resultados año 1'!K24*(1+'TOMA DE DATOS'!$G$85)</f>
        <v>0</v>
      </c>
      <c r="L24" s="259">
        <f>'Cta de resultados año 1'!L24*(1+'TOMA DE DATOS'!$G$85)</f>
        <v>0</v>
      </c>
      <c r="M24" s="259">
        <f>'Cta de resultados año 1'!M24*(1+'TOMA DE DATOS'!$G$85)</f>
        <v>0</v>
      </c>
      <c r="N24" s="267">
        <f t="shared" si="1"/>
        <v>0</v>
      </c>
    </row>
    <row r="25" spans="1:14" ht="12.75">
      <c r="A25" s="35" t="s">
        <v>123</v>
      </c>
      <c r="B25" s="259">
        <f>'Cta de resultados año 1'!B25*(1+'TOMA DE DATOS'!$G$85)</f>
        <v>0</v>
      </c>
      <c r="C25" s="259">
        <f>'Cta de resultados año 1'!C25*(1+'TOMA DE DATOS'!$G$85)</f>
        <v>0</v>
      </c>
      <c r="D25" s="259">
        <f>'Cta de resultados año 1'!D25*(1+'TOMA DE DATOS'!$G$85)</f>
        <v>0</v>
      </c>
      <c r="E25" s="259">
        <f>'Cta de resultados año 1'!E25*(1+'TOMA DE DATOS'!$G$85)</f>
        <v>0</v>
      </c>
      <c r="F25" s="259">
        <f>'Cta de resultados año 1'!F25*(1+'TOMA DE DATOS'!$G$85)</f>
        <v>0</v>
      </c>
      <c r="G25" s="259">
        <f>'Cta de resultados año 1'!G25*(1+'TOMA DE DATOS'!$G$85)</f>
        <v>0</v>
      </c>
      <c r="H25" s="259">
        <f>'Cta de resultados año 1'!H25*(1+'TOMA DE DATOS'!$G$85)</f>
        <v>0</v>
      </c>
      <c r="I25" s="259">
        <f>'Cta de resultados año 1'!I25*(1+'TOMA DE DATOS'!$G$85)</f>
        <v>0</v>
      </c>
      <c r="J25" s="259">
        <f>'Cta de resultados año 1'!J25*(1+'TOMA DE DATOS'!$G$85)</f>
        <v>0</v>
      </c>
      <c r="K25" s="259">
        <f>'Cta de resultados año 1'!K25*(1+'TOMA DE DATOS'!$G$85)</f>
        <v>0</v>
      </c>
      <c r="L25" s="259">
        <f>'Cta de resultados año 1'!L25*(1+'TOMA DE DATOS'!$G$85)</f>
        <v>0</v>
      </c>
      <c r="M25" s="259">
        <f>'Cta de resultados año 1'!M25*(1+'TOMA DE DATOS'!$G$85)</f>
        <v>0</v>
      </c>
      <c r="N25" s="267">
        <f t="shared" si="1"/>
        <v>0</v>
      </c>
    </row>
    <row r="26" spans="1:14" ht="12.75">
      <c r="A26" s="35" t="s">
        <v>129</v>
      </c>
      <c r="B26" s="259">
        <f>'Cta de resultados año 1'!B26*(1+'TOMA DE DATOS'!$G$85)</f>
        <v>0</v>
      </c>
      <c r="C26" s="259">
        <f>'Cta de resultados año 1'!C26*(1+'TOMA DE DATOS'!$G$85)</f>
        <v>0</v>
      </c>
      <c r="D26" s="259">
        <f>'Cta de resultados año 1'!D26*(1+'TOMA DE DATOS'!$G$85)</f>
        <v>0</v>
      </c>
      <c r="E26" s="259">
        <f>'Cta de resultados año 1'!E26*(1+'TOMA DE DATOS'!$G$85)</f>
        <v>0</v>
      </c>
      <c r="F26" s="259">
        <f>'Cta de resultados año 1'!F26*(1+'TOMA DE DATOS'!$G$85)</f>
        <v>0</v>
      </c>
      <c r="G26" s="259">
        <f>'Cta de resultados año 1'!G26*(1+'TOMA DE DATOS'!$G$85)</f>
        <v>0</v>
      </c>
      <c r="H26" s="259">
        <f>'Cta de resultados año 1'!H26*(1+'TOMA DE DATOS'!$G$85)</f>
        <v>0</v>
      </c>
      <c r="I26" s="259">
        <f>'Cta de resultados año 1'!I26*(1+'TOMA DE DATOS'!$G$85)</f>
        <v>0</v>
      </c>
      <c r="J26" s="259">
        <f>'Cta de resultados año 1'!J26*(1+'TOMA DE DATOS'!$G$85)</f>
        <v>0</v>
      </c>
      <c r="K26" s="259">
        <f>'Cta de resultados año 1'!K26*(1+'TOMA DE DATOS'!$G$85)</f>
        <v>0</v>
      </c>
      <c r="L26" s="259">
        <f>'Cta de resultados año 1'!L26*(1+'TOMA DE DATOS'!$G$85)</f>
        <v>0</v>
      </c>
      <c r="M26" s="259">
        <f>'Cta de resultados año 1'!M26*(1+'TOMA DE DATOS'!$G$85)</f>
        <v>0</v>
      </c>
      <c r="N26" s="267">
        <f t="shared" si="1"/>
        <v>0</v>
      </c>
    </row>
    <row r="27" spans="1:14" ht="12.75">
      <c r="A27" s="35" t="s">
        <v>125</v>
      </c>
      <c r="B27" s="259">
        <f>preso!H28</f>
        <v>0</v>
      </c>
      <c r="C27" s="259">
        <f>preso!H29</f>
        <v>0</v>
      </c>
      <c r="D27" s="259">
        <f>preso!H30</f>
        <v>0</v>
      </c>
      <c r="E27" s="259">
        <f>preso!H31</f>
        <v>0</v>
      </c>
      <c r="F27" s="259">
        <f>preso!H32</f>
        <v>0</v>
      </c>
      <c r="G27" s="259">
        <f>preso!H33</f>
        <v>0</v>
      </c>
      <c r="H27" s="259">
        <f>preso!H34</f>
        <v>0</v>
      </c>
      <c r="I27" s="259">
        <f>preso!H35</f>
        <v>0</v>
      </c>
      <c r="J27" s="259">
        <f>preso!H36</f>
        <v>0</v>
      </c>
      <c r="K27" s="259">
        <f>preso!H37</f>
        <v>0</v>
      </c>
      <c r="L27" s="259">
        <f>preso!H38</f>
        <v>0</v>
      </c>
      <c r="M27" s="259">
        <f>preso!H39</f>
        <v>0</v>
      </c>
      <c r="N27" s="267">
        <f t="shared" si="1"/>
        <v>0</v>
      </c>
    </row>
    <row r="28" spans="1:14" ht="12.75">
      <c r="A28" s="35" t="s">
        <v>126</v>
      </c>
      <c r="B28" s="259">
        <f>'Cta de resultados año 1'!B28</f>
        <v>0</v>
      </c>
      <c r="C28" s="259">
        <f>'Cta de resultados año 1'!C28</f>
        <v>0</v>
      </c>
      <c r="D28" s="259">
        <f>'Cta de resultados año 1'!D28</f>
        <v>0</v>
      </c>
      <c r="E28" s="259">
        <f>'Cta de resultados año 1'!E28</f>
        <v>0</v>
      </c>
      <c r="F28" s="259">
        <f>'Cta de resultados año 1'!F28</f>
        <v>0</v>
      </c>
      <c r="G28" s="259">
        <f>'Cta de resultados año 1'!G28</f>
        <v>0</v>
      </c>
      <c r="H28" s="259">
        <f>'Cta de resultados año 1'!H28</f>
        <v>0</v>
      </c>
      <c r="I28" s="259">
        <f>'Cta de resultados año 1'!I28</f>
        <v>0</v>
      </c>
      <c r="J28" s="259">
        <f>'Cta de resultados año 1'!J28</f>
        <v>0</v>
      </c>
      <c r="K28" s="259">
        <f>'Cta de resultados año 1'!K28</f>
        <v>0</v>
      </c>
      <c r="L28" s="259">
        <f>'Cta de resultados año 1'!L28</f>
        <v>0</v>
      </c>
      <c r="M28" s="259">
        <f>'Cta de resultados año 1'!M28</f>
        <v>0</v>
      </c>
      <c r="N28" s="267">
        <f t="shared" si="1"/>
        <v>0</v>
      </c>
    </row>
    <row r="29" spans="1:14" ht="12.75">
      <c r="A29" s="25" t="s">
        <v>127</v>
      </c>
      <c r="B29" s="259">
        <f>'Cta de resultados año 1'!B29*(1+'TOMA DE DATOS'!$G$85)</f>
        <v>0</v>
      </c>
      <c r="C29" s="259">
        <f>'Cta de resultados año 1'!C29*(1+'TOMA DE DATOS'!$G$85)</f>
        <v>0</v>
      </c>
      <c r="D29" s="259">
        <f>'Cta de resultados año 1'!D29*(1+'TOMA DE DATOS'!$G$85)</f>
        <v>0</v>
      </c>
      <c r="E29" s="259">
        <f>'Cta de resultados año 1'!E29*(1+'TOMA DE DATOS'!$G$85)</f>
        <v>0</v>
      </c>
      <c r="F29" s="259">
        <f>'Cta de resultados año 1'!F29*(1+'TOMA DE DATOS'!$G$85)</f>
        <v>0</v>
      </c>
      <c r="G29" s="259">
        <f>'Cta de resultados año 1'!G29*(1+'TOMA DE DATOS'!$G$85)</f>
        <v>0</v>
      </c>
      <c r="H29" s="259">
        <f>'Cta de resultados año 1'!H29*(1+'TOMA DE DATOS'!$G$85)</f>
        <v>0</v>
      </c>
      <c r="I29" s="259">
        <f>'Cta de resultados año 1'!I29*(1+'TOMA DE DATOS'!$G$85)</f>
        <v>0</v>
      </c>
      <c r="J29" s="259">
        <f>'Cta de resultados año 1'!J29*(1+'TOMA DE DATOS'!$G$85)</f>
        <v>0</v>
      </c>
      <c r="K29" s="259">
        <f>'Cta de resultados año 1'!K29*(1+'TOMA DE DATOS'!$G$85)</f>
        <v>0</v>
      </c>
      <c r="L29" s="259">
        <f>'Cta de resultados año 1'!L29*(1+'TOMA DE DATOS'!$G$85)</f>
        <v>0</v>
      </c>
      <c r="M29" s="259">
        <f>'Cta de resultados año 1'!M29*(1+'TOMA DE DATOS'!$G$85)</f>
        <v>0</v>
      </c>
      <c r="N29" s="267">
        <f t="shared" si="1"/>
        <v>0</v>
      </c>
    </row>
    <row r="30" spans="1:14" ht="12.75">
      <c r="A30" s="32" t="s">
        <v>334</v>
      </c>
      <c r="B30" s="268">
        <f aca="true" t="shared" si="2" ref="B30:M30">SUM(B12:B29)</f>
        <v>0</v>
      </c>
      <c r="C30" s="268">
        <f t="shared" si="2"/>
        <v>0</v>
      </c>
      <c r="D30" s="268">
        <f t="shared" si="2"/>
        <v>0</v>
      </c>
      <c r="E30" s="268">
        <f t="shared" si="2"/>
        <v>0</v>
      </c>
      <c r="F30" s="268">
        <f t="shared" si="2"/>
        <v>0</v>
      </c>
      <c r="G30" s="268">
        <f t="shared" si="2"/>
        <v>0</v>
      </c>
      <c r="H30" s="268">
        <f t="shared" si="2"/>
        <v>0</v>
      </c>
      <c r="I30" s="268">
        <f t="shared" si="2"/>
        <v>0</v>
      </c>
      <c r="J30" s="268">
        <f t="shared" si="2"/>
        <v>0</v>
      </c>
      <c r="K30" s="268">
        <f t="shared" si="2"/>
        <v>0</v>
      </c>
      <c r="L30" s="268">
        <f t="shared" si="2"/>
        <v>0</v>
      </c>
      <c r="M30" s="268">
        <f t="shared" si="2"/>
        <v>0</v>
      </c>
      <c r="N30" s="266">
        <f t="shared" si="1"/>
        <v>0</v>
      </c>
    </row>
    <row r="31" spans="1:14" ht="12.75">
      <c r="A31" s="37" t="s">
        <v>128</v>
      </c>
      <c r="B31" s="269">
        <f aca="true" t="shared" si="3" ref="B31:M31">SUM(B10,-B30)</f>
        <v>0</v>
      </c>
      <c r="C31" s="269">
        <f t="shared" si="3"/>
        <v>0</v>
      </c>
      <c r="D31" s="269">
        <f t="shared" si="3"/>
        <v>0</v>
      </c>
      <c r="E31" s="269">
        <f t="shared" si="3"/>
        <v>0</v>
      </c>
      <c r="F31" s="269">
        <f t="shared" si="3"/>
        <v>0</v>
      </c>
      <c r="G31" s="269">
        <f t="shared" si="3"/>
        <v>0</v>
      </c>
      <c r="H31" s="269">
        <f t="shared" si="3"/>
        <v>0</v>
      </c>
      <c r="I31" s="269">
        <f t="shared" si="3"/>
        <v>0</v>
      </c>
      <c r="J31" s="269">
        <f t="shared" si="3"/>
        <v>0</v>
      </c>
      <c r="K31" s="269">
        <f t="shared" si="3"/>
        <v>0</v>
      </c>
      <c r="L31" s="269">
        <f t="shared" si="3"/>
        <v>0</v>
      </c>
      <c r="M31" s="269">
        <f t="shared" si="3"/>
        <v>0</v>
      </c>
      <c r="N31" s="270">
        <f t="shared" si="1"/>
        <v>0</v>
      </c>
    </row>
  </sheetData>
  <sheetProtection password="DC7B" sheet="1" selectLockedCells="1" selectUnlockedCells="1"/>
  <mergeCells count="5">
    <mergeCell ref="A2:N2"/>
    <mergeCell ref="B3:N3"/>
    <mergeCell ref="B5:N5"/>
    <mergeCell ref="B11:N11"/>
    <mergeCell ref="O3:O5"/>
  </mergeCells>
  <conditionalFormatting sqref="B10:N10 B30:N30">
    <cfRule type="cellIs" priority="4" dxfId="0" operator="equal" stopIfTrue="1">
      <formula>0</formula>
    </cfRule>
  </conditionalFormatting>
  <conditionalFormatting sqref="N12:N29 B31:N31 N6:N9">
    <cfRule type="cellIs" priority="6" dxfId="1" operator="equal" stopIfTrue="1">
      <formula>0</formula>
    </cfRule>
  </conditionalFormatting>
  <conditionalFormatting sqref="N7">
    <cfRule type="cellIs" priority="1" dxfId="1" operator="equal" stopIfTrue="1">
      <formula>0</formula>
    </cfRule>
  </conditionalFormatting>
  <printOptions/>
  <pageMargins left="0.7875" right="0.7875" top="1.0631944444444443" bottom="1.0631944444444443" header="0.7875" footer="0.7875"/>
  <pageSetup horizontalDpi="300" verticalDpi="300" orientation="landscape" paperSize="9" r:id="rId1"/>
  <headerFooter alignWithMargins="0">
    <oddHeader>&amp;C&amp;"Times New Roman,Predeterminado"&amp;12&amp;A</oddHeader>
    <oddFooter>&amp;C&amp;"Times New Roman,Predeterminado"&amp;12Página &amp;P</oddFooter>
  </headerFooter>
</worksheet>
</file>

<file path=xl/worksheets/sheet6.xml><?xml version="1.0" encoding="utf-8"?>
<worksheet xmlns="http://schemas.openxmlformats.org/spreadsheetml/2006/main" xmlns:r="http://schemas.openxmlformats.org/officeDocument/2006/relationships">
  <dimension ref="A1:S31"/>
  <sheetViews>
    <sheetView zoomScalePageLayoutView="0" workbookViewId="0" topLeftCell="A1">
      <selection activeCell="A1" sqref="A1"/>
    </sheetView>
  </sheetViews>
  <sheetFormatPr defaultColWidth="11.57421875" defaultRowHeight="12.75"/>
  <cols>
    <col min="1" max="1" width="20.00390625" style="0" customWidth="1"/>
    <col min="2" max="13" width="9.140625" style="0" bestFit="1" customWidth="1"/>
    <col min="14" max="14" width="10.140625" style="0" bestFit="1" customWidth="1"/>
  </cols>
  <sheetData>
    <row r="1" spans="2:13" ht="12.75">
      <c r="B1" t="s">
        <v>81</v>
      </c>
      <c r="C1" t="s">
        <v>82</v>
      </c>
      <c r="D1" t="s">
        <v>83</v>
      </c>
      <c r="E1" t="s">
        <v>84</v>
      </c>
      <c r="F1" t="s">
        <v>85</v>
      </c>
      <c r="G1" t="s">
        <v>86</v>
      </c>
      <c r="H1" t="s">
        <v>87</v>
      </c>
      <c r="I1" t="s">
        <v>88</v>
      </c>
      <c r="J1" t="s">
        <v>89</v>
      </c>
      <c r="K1" t="s">
        <v>90</v>
      </c>
      <c r="L1" t="s">
        <v>91</v>
      </c>
      <c r="M1" t="s">
        <v>92</v>
      </c>
    </row>
    <row r="2" spans="1:14" ht="12.75">
      <c r="A2" s="326" t="s">
        <v>93</v>
      </c>
      <c r="B2" s="326"/>
      <c r="C2" s="326"/>
      <c r="D2" s="326"/>
      <c r="E2" s="326"/>
      <c r="F2" s="326"/>
      <c r="G2" s="326"/>
      <c r="H2" s="326"/>
      <c r="I2" s="326"/>
      <c r="J2" s="326"/>
      <c r="K2" s="326"/>
      <c r="L2" s="326"/>
      <c r="M2" s="326"/>
      <c r="N2" s="326"/>
    </row>
    <row r="3" spans="1:15" ht="12.75">
      <c r="A3" s="13" t="s">
        <v>56</v>
      </c>
      <c r="B3" s="327" t="s">
        <v>94</v>
      </c>
      <c r="C3" s="327"/>
      <c r="D3" s="327"/>
      <c r="E3" s="327"/>
      <c r="F3" s="327"/>
      <c r="G3" s="327"/>
      <c r="H3" s="327"/>
      <c r="I3" s="327"/>
      <c r="J3" s="327"/>
      <c r="K3" s="327"/>
      <c r="L3" s="327"/>
      <c r="M3" s="327"/>
      <c r="N3" s="327"/>
      <c r="O3" s="333"/>
    </row>
    <row r="4" spans="1:15" ht="12.75">
      <c r="A4" s="26"/>
      <c r="B4" s="27" t="s">
        <v>95</v>
      </c>
      <c r="C4" s="27" t="s">
        <v>96</v>
      </c>
      <c r="D4" s="27" t="s">
        <v>97</v>
      </c>
      <c r="E4" s="27" t="s">
        <v>98</v>
      </c>
      <c r="F4" s="27" t="s">
        <v>99</v>
      </c>
      <c r="G4" s="27" t="s">
        <v>100</v>
      </c>
      <c r="H4" s="27" t="s">
        <v>101</v>
      </c>
      <c r="I4" s="27" t="s">
        <v>102</v>
      </c>
      <c r="J4" s="27" t="s">
        <v>103</v>
      </c>
      <c r="K4" s="27" t="s">
        <v>104</v>
      </c>
      <c r="L4" s="27" t="s">
        <v>105</v>
      </c>
      <c r="M4" s="27" t="s">
        <v>106</v>
      </c>
      <c r="N4" s="28" t="s">
        <v>71</v>
      </c>
      <c r="O4" s="333"/>
    </row>
    <row r="5" spans="1:15" ht="12.75">
      <c r="A5" s="13" t="s">
        <v>107</v>
      </c>
      <c r="B5" s="327"/>
      <c r="C5" s="327"/>
      <c r="D5" s="327"/>
      <c r="E5" s="327"/>
      <c r="F5" s="327"/>
      <c r="G5" s="327"/>
      <c r="H5" s="327"/>
      <c r="I5" s="327"/>
      <c r="J5" s="327"/>
      <c r="K5" s="327"/>
      <c r="L5" s="327"/>
      <c r="M5" s="327"/>
      <c r="N5" s="327"/>
      <c r="O5" s="333"/>
    </row>
    <row r="6" spans="1:15" ht="12.75">
      <c r="A6" s="25" t="s">
        <v>108</v>
      </c>
      <c r="B6" s="259">
        <f>'Cta de resultados año 2'!B6*(1+'TOMA DE DATOS'!$G$85)</f>
        <v>0</v>
      </c>
      <c r="C6" s="259">
        <f>'Cta de resultados año 2'!C6*(1+'TOMA DE DATOS'!$G$85)</f>
        <v>0</v>
      </c>
      <c r="D6" s="259">
        <f>'Cta de resultados año 2'!D6*(1+'TOMA DE DATOS'!$G$85)</f>
        <v>0</v>
      </c>
      <c r="E6" s="259">
        <f>'Cta de resultados año 2'!E6*(1+'TOMA DE DATOS'!$G$85)</f>
        <v>0</v>
      </c>
      <c r="F6" s="259">
        <f>'Cta de resultados año 2'!F6*(1+'TOMA DE DATOS'!$G$85)</f>
        <v>0</v>
      </c>
      <c r="G6" s="259">
        <f>'Cta de resultados año 2'!G6*(1+'TOMA DE DATOS'!$G$85)</f>
        <v>0</v>
      </c>
      <c r="H6" s="259">
        <f>'Cta de resultados año 2'!H6*(1+'TOMA DE DATOS'!$G$85)</f>
        <v>0</v>
      </c>
      <c r="I6" s="259">
        <f>'Cta de resultados año 2'!I6*(1+'TOMA DE DATOS'!$G$85)</f>
        <v>0</v>
      </c>
      <c r="J6" s="259">
        <f>'Cta de resultados año 2'!J6*(1+'TOMA DE DATOS'!$G$85)</f>
        <v>0</v>
      </c>
      <c r="K6" s="259">
        <f>'Cta de resultados año 2'!K6*(1+'TOMA DE DATOS'!$G$85)</f>
        <v>0</v>
      </c>
      <c r="L6" s="259">
        <f>'Cta de resultados año 2'!L6*(1+'TOMA DE DATOS'!$G$85)</f>
        <v>0</v>
      </c>
      <c r="M6" s="259">
        <f>'Cta de resultados año 2'!M6*(1+'TOMA DE DATOS'!$G$85)</f>
        <v>0</v>
      </c>
      <c r="N6" s="260">
        <f>SUM(B6:M6)</f>
        <v>0</v>
      </c>
      <c r="O6" s="12"/>
    </row>
    <row r="7" spans="1:19" s="5" customFormat="1" ht="12.75">
      <c r="A7" s="235" t="s">
        <v>313</v>
      </c>
      <c r="B7" s="261">
        <f>'Cta de resultados año 2'!B7*(1+'TOMA DE DATOS'!$G$85)</f>
        <v>0</v>
      </c>
      <c r="C7" s="261">
        <f>'Cta de resultados año 2'!C7*(1+'TOMA DE DATOS'!$G$85)</f>
        <v>0</v>
      </c>
      <c r="D7" s="261">
        <f>'Cta de resultados año 2'!D7*(1+'TOMA DE DATOS'!$G$85)</f>
        <v>0</v>
      </c>
      <c r="E7" s="261">
        <f>'Cta de resultados año 2'!E7*(1+'TOMA DE DATOS'!$G$85)</f>
        <v>0</v>
      </c>
      <c r="F7" s="261">
        <f>'Cta de resultados año 2'!F7*(1+'TOMA DE DATOS'!$G$85)</f>
        <v>0</v>
      </c>
      <c r="G7" s="261">
        <f>'Cta de resultados año 2'!G7*(1+'TOMA DE DATOS'!$G$85)</f>
        <v>0</v>
      </c>
      <c r="H7" s="261">
        <f>'Cta de resultados año 2'!H7*(1+'TOMA DE DATOS'!$G$85)</f>
        <v>0</v>
      </c>
      <c r="I7" s="261">
        <f>'Cta de resultados año 2'!I7*(1+'TOMA DE DATOS'!$G$85)</f>
        <v>0</v>
      </c>
      <c r="J7" s="261">
        <f>'Cta de resultados año 2'!J7*(1+'TOMA DE DATOS'!$G$85)</f>
        <v>0</v>
      </c>
      <c r="K7" s="261">
        <f>'Cta de resultados año 2'!K7*(1+'TOMA DE DATOS'!$G$85)</f>
        <v>0</v>
      </c>
      <c r="L7" s="261">
        <f>'Cta de resultados año 2'!L7*(1+'TOMA DE DATOS'!$G$85)</f>
        <v>0</v>
      </c>
      <c r="M7" s="261">
        <f>'Cta de resultados año 2'!M7*(1+'TOMA DE DATOS'!$G$85)</f>
        <v>0</v>
      </c>
      <c r="N7" s="260">
        <f>SUM(B7:M7)</f>
        <v>0</v>
      </c>
      <c r="O7" s="160"/>
      <c r="P7" s="160"/>
      <c r="Q7" s="160"/>
      <c r="R7" s="160"/>
      <c r="S7" s="160"/>
    </row>
    <row r="8" spans="1:16" ht="12.75">
      <c r="A8" s="25" t="s">
        <v>109</v>
      </c>
      <c r="B8" s="259">
        <f>'Cta de resultados año 2'!B8*(1+'TOMA DE DATOS'!$G$85)</f>
        <v>0</v>
      </c>
      <c r="C8" s="259">
        <f>'Cta de resultados año 2'!C8*(1+'TOMA DE DATOS'!$G$85)</f>
        <v>0</v>
      </c>
      <c r="D8" s="259">
        <f>'Cta de resultados año 2'!D8*(1+'TOMA DE DATOS'!$G$85)</f>
        <v>0</v>
      </c>
      <c r="E8" s="259">
        <f>'Cta de resultados año 2'!E8*(1+'TOMA DE DATOS'!$G$85)</f>
        <v>0</v>
      </c>
      <c r="F8" s="259">
        <f>'Cta de resultados año 2'!F8*(1+'TOMA DE DATOS'!$G$85)</f>
        <v>0</v>
      </c>
      <c r="G8" s="259">
        <f>'Cta de resultados año 2'!G8*(1+'TOMA DE DATOS'!$G$85)</f>
        <v>0</v>
      </c>
      <c r="H8" s="259">
        <f>'Cta de resultados año 2'!H8*(1+'TOMA DE DATOS'!$G$85)</f>
        <v>0</v>
      </c>
      <c r="I8" s="259">
        <f>'Cta de resultados año 2'!I8*(1+'TOMA DE DATOS'!$G$85)</f>
        <v>0</v>
      </c>
      <c r="J8" s="259">
        <f>'Cta de resultados año 2'!J8*(1+'TOMA DE DATOS'!$G$85)</f>
        <v>0</v>
      </c>
      <c r="K8" s="259">
        <f>'Cta de resultados año 2'!K8*(1+'TOMA DE DATOS'!$G$85)</f>
        <v>0</v>
      </c>
      <c r="L8" s="259">
        <f>'Cta de resultados año 2'!L8*(1+'TOMA DE DATOS'!$G$85)</f>
        <v>0</v>
      </c>
      <c r="M8" s="259">
        <f>L8+'TOMA DE DATOS'!D75*0.1</f>
        <v>0</v>
      </c>
      <c r="N8" s="260">
        <f>SUM(B8:M8)</f>
        <v>0</v>
      </c>
      <c r="P8" s="12"/>
    </row>
    <row r="9" spans="1:16" ht="12.75">
      <c r="A9" s="25" t="s">
        <v>110</v>
      </c>
      <c r="B9" s="259"/>
      <c r="C9" s="259"/>
      <c r="D9" s="259"/>
      <c r="E9" s="259"/>
      <c r="F9" s="259"/>
      <c r="G9" s="259"/>
      <c r="H9" s="259"/>
      <c r="I9" s="259"/>
      <c r="J9" s="259"/>
      <c r="K9" s="263"/>
      <c r="L9" s="263"/>
      <c r="M9" s="264"/>
      <c r="N9" s="262">
        <f>SUM(B9:M9)</f>
        <v>0</v>
      </c>
      <c r="P9" s="12"/>
    </row>
    <row r="10" spans="1:14" ht="12.75">
      <c r="A10" s="32" t="s">
        <v>111</v>
      </c>
      <c r="B10" s="268">
        <f aca="true" t="shared" si="0" ref="B10:M10">SUM(B6:B9)</f>
        <v>0</v>
      </c>
      <c r="C10" s="268">
        <f t="shared" si="0"/>
        <v>0</v>
      </c>
      <c r="D10" s="268">
        <f t="shared" si="0"/>
        <v>0</v>
      </c>
      <c r="E10" s="268">
        <f t="shared" si="0"/>
        <v>0</v>
      </c>
      <c r="F10" s="268">
        <f t="shared" si="0"/>
        <v>0</v>
      </c>
      <c r="G10" s="268">
        <f t="shared" si="0"/>
        <v>0</v>
      </c>
      <c r="H10" s="268">
        <f t="shared" si="0"/>
        <v>0</v>
      </c>
      <c r="I10" s="268">
        <f t="shared" si="0"/>
        <v>0</v>
      </c>
      <c r="J10" s="268">
        <f t="shared" si="0"/>
        <v>0</v>
      </c>
      <c r="K10" s="268">
        <f t="shared" si="0"/>
        <v>0</v>
      </c>
      <c r="L10" s="268">
        <f t="shared" si="0"/>
        <v>0</v>
      </c>
      <c r="M10" s="268">
        <f t="shared" si="0"/>
        <v>0</v>
      </c>
      <c r="N10" s="266">
        <f>SUM(B10:M10)</f>
        <v>0</v>
      </c>
    </row>
    <row r="11" spans="1:14" ht="12.75">
      <c r="A11" s="13" t="s">
        <v>333</v>
      </c>
      <c r="B11" s="332"/>
      <c r="C11" s="332"/>
      <c r="D11" s="332"/>
      <c r="E11" s="332"/>
      <c r="F11" s="332"/>
      <c r="G11" s="332"/>
      <c r="H11" s="332"/>
      <c r="I11" s="332"/>
      <c r="J11" s="332"/>
      <c r="K11" s="332"/>
      <c r="L11" s="332"/>
      <c r="M11" s="332"/>
      <c r="N11" s="332"/>
    </row>
    <row r="12" spans="1:15" ht="12.75">
      <c r="A12" s="35" t="s">
        <v>112</v>
      </c>
      <c r="B12" s="271">
        <f>'Cta de resultados año 2'!B12*(1+'TOMA DE DATOS'!$G$85)</f>
        <v>0</v>
      </c>
      <c r="C12" s="259">
        <f>'Cta de resultados año 2'!C12*(1+'TOMA DE DATOS'!$G$85)</f>
        <v>0</v>
      </c>
      <c r="D12" s="259">
        <f>'Cta de resultados año 2'!D12*(1+'TOMA DE DATOS'!$G$85)</f>
        <v>0</v>
      </c>
      <c r="E12" s="259">
        <f>'Cta de resultados año 2'!E12*(1+'TOMA DE DATOS'!$G$85)</f>
        <v>0</v>
      </c>
      <c r="F12" s="259">
        <f>'Cta de resultados año 2'!F12*(1+'TOMA DE DATOS'!$G$85)</f>
        <v>0</v>
      </c>
      <c r="G12" s="259">
        <f>'Cta de resultados año 2'!G12*(1+'TOMA DE DATOS'!$G$85)</f>
        <v>0</v>
      </c>
      <c r="H12" s="259">
        <f>'Cta de resultados año 2'!H12*(1+'TOMA DE DATOS'!$G$85)</f>
        <v>0</v>
      </c>
      <c r="I12" s="259">
        <f>'Cta de resultados año 2'!I12*(1+'TOMA DE DATOS'!$G$85)</f>
        <v>0</v>
      </c>
      <c r="J12" s="259">
        <f>'Cta de resultados año 2'!J12*(1+'TOMA DE DATOS'!$G$85)</f>
        <v>0</v>
      </c>
      <c r="K12" s="259">
        <f>'Cta de resultados año 2'!K12*(1+'TOMA DE DATOS'!$G$85)</f>
        <v>0</v>
      </c>
      <c r="L12" s="259">
        <f>'Cta de resultados año 2'!L12*(1+'TOMA DE DATOS'!$G$85)</f>
        <v>0</v>
      </c>
      <c r="M12" s="259">
        <f>'Cta de resultados año 2'!M12*(1+'TOMA DE DATOS'!$G$85)</f>
        <v>0</v>
      </c>
      <c r="N12" s="267">
        <f aca="true" t="shared" si="1" ref="N12:N31">SUM(B12:M12)</f>
        <v>0</v>
      </c>
      <c r="O12" s="144"/>
    </row>
    <row r="13" spans="1:14" ht="12.75">
      <c r="A13" s="35" t="s">
        <v>113</v>
      </c>
      <c r="B13" s="271">
        <f>'Cta de resultados año 2'!B13*(1+'TOMA DE DATOS'!$G$85)</f>
        <v>0</v>
      </c>
      <c r="C13" s="259">
        <f>'Cta de resultados año 2'!C13*(1+'TOMA DE DATOS'!$G$85)</f>
        <v>0</v>
      </c>
      <c r="D13" s="259">
        <f>'Cta de resultados año 2'!D13*(1+'TOMA DE DATOS'!$G$85)</f>
        <v>0</v>
      </c>
      <c r="E13" s="259">
        <f>'Cta de resultados año 2'!E13*(1+'TOMA DE DATOS'!$G$85)</f>
        <v>0</v>
      </c>
      <c r="F13" s="259">
        <f>'Cta de resultados año 2'!F13*(1+'TOMA DE DATOS'!$G$85)</f>
        <v>0</v>
      </c>
      <c r="G13" s="259">
        <f>'Cta de resultados año 2'!G13*(1+'TOMA DE DATOS'!$G$85)</f>
        <v>0</v>
      </c>
      <c r="H13" s="259">
        <f>'Cta de resultados año 2'!H13*(1+'TOMA DE DATOS'!$G$85)</f>
        <v>0</v>
      </c>
      <c r="I13" s="259">
        <f>'Cta de resultados año 2'!I13*(1+'TOMA DE DATOS'!$G$85)</f>
        <v>0</v>
      </c>
      <c r="J13" s="259">
        <f>'Cta de resultados año 2'!J13*(1+'TOMA DE DATOS'!$G$85)</f>
        <v>0</v>
      </c>
      <c r="K13" s="259">
        <f>'Cta de resultados año 2'!K13*(1+'TOMA DE DATOS'!$G$85)</f>
        <v>0</v>
      </c>
      <c r="L13" s="259">
        <f>'Cta de resultados año 2'!L13*(1+'TOMA DE DATOS'!$G$85)</f>
        <v>0</v>
      </c>
      <c r="M13" s="259">
        <f>'Cta de resultados año 2'!M13*(1+'TOMA DE DATOS'!$G$85)</f>
        <v>0</v>
      </c>
      <c r="N13" s="267">
        <f t="shared" si="1"/>
        <v>0</v>
      </c>
    </row>
    <row r="14" spans="1:14" ht="12.75">
      <c r="A14" s="35" t="s">
        <v>114</v>
      </c>
      <c r="B14" s="271">
        <f>'Cta de resultados año 2'!B14*(1+'TOMA DE DATOS'!$G$85)</f>
        <v>0</v>
      </c>
      <c r="C14" s="259">
        <f>'Cta de resultados año 2'!C14*(1+'TOMA DE DATOS'!$G$85)</f>
        <v>0</v>
      </c>
      <c r="D14" s="259">
        <f>'Cta de resultados año 2'!D14*(1+'TOMA DE DATOS'!$G$85)</f>
        <v>0</v>
      </c>
      <c r="E14" s="259">
        <f>'Cta de resultados año 2'!E14*(1+'TOMA DE DATOS'!$G$85)</f>
        <v>0</v>
      </c>
      <c r="F14" s="259">
        <f>'Cta de resultados año 2'!F14*(1+'TOMA DE DATOS'!$G$85)</f>
        <v>0</v>
      </c>
      <c r="G14" s="259">
        <f>'Cta de resultados año 2'!G14*(1+'TOMA DE DATOS'!$G$85)</f>
        <v>0</v>
      </c>
      <c r="H14" s="259">
        <f>'Cta de resultados año 2'!H14*(1+'TOMA DE DATOS'!$G$85)</f>
        <v>0</v>
      </c>
      <c r="I14" s="259">
        <f>'Cta de resultados año 2'!I14*(1+'TOMA DE DATOS'!$G$85)</f>
        <v>0</v>
      </c>
      <c r="J14" s="259">
        <f>'Cta de resultados año 2'!J14*(1+'TOMA DE DATOS'!$G$85)</f>
        <v>0</v>
      </c>
      <c r="K14" s="259">
        <f>'Cta de resultados año 2'!K14*(1+'TOMA DE DATOS'!$G$85)</f>
        <v>0</v>
      </c>
      <c r="L14" s="259">
        <f>'Cta de resultados año 2'!L14*(1+'TOMA DE DATOS'!$G$85)</f>
        <v>0</v>
      </c>
      <c r="M14" s="259">
        <f>'Cta de resultados año 2'!M14*(1+'TOMA DE DATOS'!$G$85)</f>
        <v>0</v>
      </c>
      <c r="N14" s="267">
        <f t="shared" si="1"/>
        <v>0</v>
      </c>
    </row>
    <row r="15" spans="1:14" ht="12.75">
      <c r="A15" s="35" t="s">
        <v>115</v>
      </c>
      <c r="B15" s="271">
        <f>'Cta de resultados año 2'!B15*(1+'TOMA DE DATOS'!$G$85)</f>
        <v>0</v>
      </c>
      <c r="C15" s="259">
        <f>'Cta de resultados año 2'!C15*(1+'TOMA DE DATOS'!$G$85)</f>
        <v>0</v>
      </c>
      <c r="D15" s="259">
        <f>'Cta de resultados año 2'!D15*(1+'TOMA DE DATOS'!$G$85)</f>
        <v>0</v>
      </c>
      <c r="E15" s="259">
        <f>'Cta de resultados año 2'!E15*(1+'TOMA DE DATOS'!$G$85)</f>
        <v>0</v>
      </c>
      <c r="F15" s="259">
        <f>'Cta de resultados año 2'!F15*(1+'TOMA DE DATOS'!$G$85)</f>
        <v>0</v>
      </c>
      <c r="G15" s="259">
        <f>'Cta de resultados año 2'!G15*(1+'TOMA DE DATOS'!$G$85)</f>
        <v>0</v>
      </c>
      <c r="H15" s="259">
        <f>'Cta de resultados año 2'!H15*(1+'TOMA DE DATOS'!$G$85)</f>
        <v>0</v>
      </c>
      <c r="I15" s="259">
        <f>'Cta de resultados año 2'!I15*(1+'TOMA DE DATOS'!$G$85)</f>
        <v>0</v>
      </c>
      <c r="J15" s="259">
        <f>'Cta de resultados año 2'!J15*(1+'TOMA DE DATOS'!$G$85)</f>
        <v>0</v>
      </c>
      <c r="K15" s="259">
        <f>'Cta de resultados año 2'!K15*(1+'TOMA DE DATOS'!$G$85)</f>
        <v>0</v>
      </c>
      <c r="L15" s="259">
        <f>'Cta de resultados año 2'!L15*(1+'TOMA DE DATOS'!$G$85)</f>
        <v>0</v>
      </c>
      <c r="M15" s="259">
        <f>'Cta de resultados año 2'!M15*(1+'TOMA DE DATOS'!$G$85)</f>
        <v>0</v>
      </c>
      <c r="N15" s="267">
        <f t="shared" si="1"/>
        <v>0</v>
      </c>
    </row>
    <row r="16" spans="1:14" ht="12.75">
      <c r="A16" s="35" t="s">
        <v>116</v>
      </c>
      <c r="B16" s="271">
        <f>'Cta de resultados año 2'!B16*(1+'TOMA DE DATOS'!$G$85)</f>
        <v>0</v>
      </c>
      <c r="C16" s="259">
        <f>'Cta de resultados año 2'!C16*(1+'TOMA DE DATOS'!$G$85)</f>
        <v>0</v>
      </c>
      <c r="D16" s="259">
        <f>'Cta de resultados año 2'!D16*(1+'TOMA DE DATOS'!$G$85)</f>
        <v>0</v>
      </c>
      <c r="E16" s="259">
        <f>'Cta de resultados año 2'!E16*(1+'TOMA DE DATOS'!$G$85)</f>
        <v>0</v>
      </c>
      <c r="F16" s="259">
        <f>'Cta de resultados año 2'!F16*(1+'TOMA DE DATOS'!$G$85)</f>
        <v>0</v>
      </c>
      <c r="G16" s="259">
        <f>'Cta de resultados año 2'!G16*(1+'TOMA DE DATOS'!$G$85)</f>
        <v>0</v>
      </c>
      <c r="H16" s="259">
        <f>'Cta de resultados año 2'!H16*(1+'TOMA DE DATOS'!$G$85)</f>
        <v>0</v>
      </c>
      <c r="I16" s="259">
        <f>'Cta de resultados año 2'!I16*(1+'TOMA DE DATOS'!$G$85)</f>
        <v>0</v>
      </c>
      <c r="J16" s="259">
        <f>'Cta de resultados año 2'!J16*(1+'TOMA DE DATOS'!$G$85)</f>
        <v>0</v>
      </c>
      <c r="K16" s="259">
        <f>'Cta de resultados año 2'!K16*(1+'TOMA DE DATOS'!$G$85)</f>
        <v>0</v>
      </c>
      <c r="L16" s="259">
        <f>'Cta de resultados año 2'!L16*(1+'TOMA DE DATOS'!$G$85)</f>
        <v>0</v>
      </c>
      <c r="M16" s="259">
        <f>'Cta de resultados año 2'!M16*(1+'TOMA DE DATOS'!$G$85)</f>
        <v>0</v>
      </c>
      <c r="N16" s="267">
        <f t="shared" si="1"/>
        <v>0</v>
      </c>
    </row>
    <row r="17" spans="1:14" ht="12.75">
      <c r="A17" s="35" t="s">
        <v>117</v>
      </c>
      <c r="B17" s="271">
        <f>'Cta de resultados año 2'!B17*(1+'TOMA DE DATOS'!$G$85)</f>
        <v>0</v>
      </c>
      <c r="C17" s="259">
        <f>'Cta de resultados año 2'!C17*(1+'TOMA DE DATOS'!$G$85)</f>
        <v>0</v>
      </c>
      <c r="D17" s="259">
        <f>'Cta de resultados año 2'!D17*(1+'TOMA DE DATOS'!$G$85)</f>
        <v>0</v>
      </c>
      <c r="E17" s="259">
        <f>'Cta de resultados año 2'!E17*(1+'TOMA DE DATOS'!$G$85)</f>
        <v>0</v>
      </c>
      <c r="F17" s="259">
        <f>'Cta de resultados año 2'!F17*(1+'TOMA DE DATOS'!$G$85)</f>
        <v>0</v>
      </c>
      <c r="G17" s="259">
        <f>'Cta de resultados año 2'!G17*(1+'TOMA DE DATOS'!$G$85)</f>
        <v>0</v>
      </c>
      <c r="H17" s="259">
        <f>'Cta de resultados año 2'!H17*(1+'TOMA DE DATOS'!$G$85)</f>
        <v>0</v>
      </c>
      <c r="I17" s="259">
        <f>'Cta de resultados año 2'!I17*(1+'TOMA DE DATOS'!$G$85)</f>
        <v>0</v>
      </c>
      <c r="J17" s="259">
        <f>'Cta de resultados año 2'!J17*(1+'TOMA DE DATOS'!$G$85)</f>
        <v>0</v>
      </c>
      <c r="K17" s="259">
        <f>'Cta de resultados año 2'!K17*(1+'TOMA DE DATOS'!$G$85)</f>
        <v>0</v>
      </c>
      <c r="L17" s="259">
        <f>'Cta de resultados año 2'!L17*(1+'TOMA DE DATOS'!$G$85)</f>
        <v>0</v>
      </c>
      <c r="M17" s="259">
        <f>'Cta de resultados año 2'!M17*(1+'TOMA DE DATOS'!$G$85)</f>
        <v>0</v>
      </c>
      <c r="N17" s="267">
        <f t="shared" si="1"/>
        <v>0</v>
      </c>
    </row>
    <row r="18" spans="1:14" ht="12.75">
      <c r="A18" s="35" t="s">
        <v>47</v>
      </c>
      <c r="B18" s="271">
        <f>'Cta de resultados año 2'!B18*(1+'TOMA DE DATOS'!$G$85)</f>
        <v>0</v>
      </c>
      <c r="C18" s="259">
        <f>'Cta de resultados año 2'!C18*(1+'TOMA DE DATOS'!$G$85)</f>
        <v>0</v>
      </c>
      <c r="D18" s="259">
        <f>'Cta de resultados año 2'!D18*(1+'TOMA DE DATOS'!$G$85)</f>
        <v>0</v>
      </c>
      <c r="E18" s="259">
        <f>'Cta de resultados año 2'!E18*(1+'TOMA DE DATOS'!$G$85)</f>
        <v>0</v>
      </c>
      <c r="F18" s="259">
        <f>'Cta de resultados año 2'!F18*(1+'TOMA DE DATOS'!$G$85)</f>
        <v>0</v>
      </c>
      <c r="G18" s="259">
        <f>'Cta de resultados año 2'!G18*(1+'TOMA DE DATOS'!$G$85)</f>
        <v>0</v>
      </c>
      <c r="H18" s="259">
        <f>'Cta de resultados año 2'!H18*(1+'TOMA DE DATOS'!$G$85)</f>
        <v>0</v>
      </c>
      <c r="I18" s="259">
        <f>'Cta de resultados año 2'!I18*(1+'TOMA DE DATOS'!$G$85)</f>
        <v>0</v>
      </c>
      <c r="J18" s="259">
        <f>'Cta de resultados año 2'!J18*(1+'TOMA DE DATOS'!$G$85)</f>
        <v>0</v>
      </c>
      <c r="K18" s="259">
        <f>'Cta de resultados año 2'!K18*(1+'TOMA DE DATOS'!$G$85)</f>
        <v>0</v>
      </c>
      <c r="L18" s="259">
        <f>'Cta de resultados año 2'!L18*(1+'TOMA DE DATOS'!$G$85)</f>
        <v>0</v>
      </c>
      <c r="M18" s="259">
        <f>'Cta de resultados año 2'!M18*(1+'TOMA DE DATOS'!$G$85)</f>
        <v>0</v>
      </c>
      <c r="N18" s="267">
        <f t="shared" si="1"/>
        <v>0</v>
      </c>
    </row>
    <row r="19" spans="1:14" ht="12.75">
      <c r="A19" s="35" t="s">
        <v>118</v>
      </c>
      <c r="B19" s="271">
        <f>'Cta de resultados año 2'!B19*(1+'TOMA DE DATOS'!$G$85)</f>
        <v>0</v>
      </c>
      <c r="C19" s="259">
        <f>'Cta de resultados año 2'!C19*(1+'TOMA DE DATOS'!$G$85)</f>
        <v>0</v>
      </c>
      <c r="D19" s="259">
        <f>'Cta de resultados año 2'!D19*(1+'TOMA DE DATOS'!$G$85)</f>
        <v>0</v>
      </c>
      <c r="E19" s="259">
        <f>'Cta de resultados año 2'!E19*(1+'TOMA DE DATOS'!$G$85)</f>
        <v>0</v>
      </c>
      <c r="F19" s="259">
        <f>'Cta de resultados año 2'!F19*(1+'TOMA DE DATOS'!$G$85)</f>
        <v>0</v>
      </c>
      <c r="G19" s="259">
        <f>'Cta de resultados año 2'!G19*(1+'TOMA DE DATOS'!$G$85)</f>
        <v>0</v>
      </c>
      <c r="H19" s="259">
        <f>'Cta de resultados año 2'!H19*(1+'TOMA DE DATOS'!$G$85)</f>
        <v>0</v>
      </c>
      <c r="I19" s="259">
        <f>'Cta de resultados año 2'!I19*(1+'TOMA DE DATOS'!$G$85)</f>
        <v>0</v>
      </c>
      <c r="J19" s="259">
        <f>'Cta de resultados año 2'!J19*(1+'TOMA DE DATOS'!$G$85)</f>
        <v>0</v>
      </c>
      <c r="K19" s="259">
        <f>'Cta de resultados año 2'!K19*(1+'TOMA DE DATOS'!$G$85)</f>
        <v>0</v>
      </c>
      <c r="L19" s="259">
        <f>'Cta de resultados año 2'!L19*(1+'TOMA DE DATOS'!$G$85)</f>
        <v>0</v>
      </c>
      <c r="M19" s="259">
        <f>'Cta de resultados año 2'!M19*(1+'TOMA DE DATOS'!$G$85)</f>
        <v>0</v>
      </c>
      <c r="N19" s="267">
        <f t="shared" si="1"/>
        <v>0</v>
      </c>
    </row>
    <row r="20" spans="1:14" ht="12.75">
      <c r="A20" s="35" t="s">
        <v>48</v>
      </c>
      <c r="B20" s="271">
        <f>'Cta de resultados año 2'!B20*(1+'TOMA DE DATOS'!$G$85)</f>
        <v>0</v>
      </c>
      <c r="C20" s="259">
        <f>'Cta de resultados año 2'!C20*(1+'TOMA DE DATOS'!$G$85)</f>
        <v>0</v>
      </c>
      <c r="D20" s="259">
        <f>'Cta de resultados año 2'!D20*(1+'TOMA DE DATOS'!$G$85)</f>
        <v>0</v>
      </c>
      <c r="E20" s="259">
        <f>'Cta de resultados año 2'!E20*(1+'TOMA DE DATOS'!$G$85)</f>
        <v>0</v>
      </c>
      <c r="F20" s="259">
        <f>'Cta de resultados año 2'!F20*(1+'TOMA DE DATOS'!$G$85)</f>
        <v>0</v>
      </c>
      <c r="G20" s="259">
        <f>'Cta de resultados año 2'!G20*(1+'TOMA DE DATOS'!$G$85)</f>
        <v>0</v>
      </c>
      <c r="H20" s="259">
        <f>'Cta de resultados año 2'!H20*(1+'TOMA DE DATOS'!$G$85)</f>
        <v>0</v>
      </c>
      <c r="I20" s="259">
        <f>'Cta de resultados año 2'!I20*(1+'TOMA DE DATOS'!$G$85)</f>
        <v>0</v>
      </c>
      <c r="J20" s="259">
        <f>'Cta de resultados año 2'!J20*(1+'TOMA DE DATOS'!$G$85)</f>
        <v>0</v>
      </c>
      <c r="K20" s="259">
        <f>'Cta de resultados año 2'!K20*(1+'TOMA DE DATOS'!$G$85)</f>
        <v>0</v>
      </c>
      <c r="L20" s="259">
        <f>'Cta de resultados año 2'!L20*(1+'TOMA DE DATOS'!$G$85)</f>
        <v>0</v>
      </c>
      <c r="M20" s="259">
        <f>'Cta de resultados año 2'!M20*(1+'TOMA DE DATOS'!$G$85)</f>
        <v>0</v>
      </c>
      <c r="N20" s="267">
        <f t="shared" si="1"/>
        <v>0</v>
      </c>
    </row>
    <row r="21" spans="1:14" ht="12.75">
      <c r="A21" s="35" t="s">
        <v>119</v>
      </c>
      <c r="B21" s="271">
        <f>'Cta de resultados año 2'!B21*(1+'TOMA DE DATOS'!$G$85)</f>
        <v>0</v>
      </c>
      <c r="C21" s="259">
        <f>'Cta de resultados año 2'!C21*(1+'TOMA DE DATOS'!$G$85)</f>
        <v>0</v>
      </c>
      <c r="D21" s="259">
        <f>'Cta de resultados año 2'!D21*(1+'TOMA DE DATOS'!$G$85)</f>
        <v>0</v>
      </c>
      <c r="E21" s="259">
        <f>'Cta de resultados año 2'!E21*(1+'TOMA DE DATOS'!$G$85)</f>
        <v>0</v>
      </c>
      <c r="F21" s="259">
        <f>'Cta de resultados año 2'!F21*(1+'TOMA DE DATOS'!$G$85)</f>
        <v>0</v>
      </c>
      <c r="G21" s="259">
        <f>'Cta de resultados año 2'!G21*(1+'TOMA DE DATOS'!$G$85)</f>
        <v>0</v>
      </c>
      <c r="H21" s="259">
        <f>'Cta de resultados año 2'!H21*(1+'TOMA DE DATOS'!$G$85)</f>
        <v>0</v>
      </c>
      <c r="I21" s="259">
        <f>'Cta de resultados año 2'!I21*(1+'TOMA DE DATOS'!$G$85)</f>
        <v>0</v>
      </c>
      <c r="J21" s="259">
        <f>'Cta de resultados año 2'!J21*(1+'TOMA DE DATOS'!$G$85)</f>
        <v>0</v>
      </c>
      <c r="K21" s="259">
        <f>'Cta de resultados año 2'!K21*(1+'TOMA DE DATOS'!$G$85)</f>
        <v>0</v>
      </c>
      <c r="L21" s="259">
        <f>'Cta de resultados año 2'!L21*(1+'TOMA DE DATOS'!$G$85)</f>
        <v>0</v>
      </c>
      <c r="M21" s="259">
        <f>'Cta de resultados año 2'!M21*(1+'TOMA DE DATOS'!$G$85)</f>
        <v>0</v>
      </c>
      <c r="N21" s="267">
        <f t="shared" si="1"/>
        <v>0</v>
      </c>
    </row>
    <row r="22" spans="1:14" ht="12.75">
      <c r="A22" s="35" t="s">
        <v>120</v>
      </c>
      <c r="B22" s="271">
        <f>'Cta de resultados año 2'!B22*(1+'TOMA DE DATOS'!$G$85)</f>
        <v>0</v>
      </c>
      <c r="C22" s="259">
        <f>'Cta de resultados año 2'!C22*(1+'TOMA DE DATOS'!$G$85)</f>
        <v>0</v>
      </c>
      <c r="D22" s="259">
        <f>'Cta de resultados año 2'!D22*(1+'TOMA DE DATOS'!$G$85)</f>
        <v>0</v>
      </c>
      <c r="E22" s="259">
        <f>'Cta de resultados año 2'!E22*(1+'TOMA DE DATOS'!$G$85)</f>
        <v>0</v>
      </c>
      <c r="F22" s="259">
        <f>'Cta de resultados año 2'!F22*(1+'TOMA DE DATOS'!$G$85)</f>
        <v>0</v>
      </c>
      <c r="G22" s="259">
        <f>'Cta de resultados año 2'!G22*(1+'TOMA DE DATOS'!$G$85)</f>
        <v>0</v>
      </c>
      <c r="H22" s="259">
        <f>'Cta de resultados año 2'!H22*(1+'TOMA DE DATOS'!$G$85)</f>
        <v>0</v>
      </c>
      <c r="I22" s="259">
        <f>'Cta de resultados año 2'!I22*(1+'TOMA DE DATOS'!$G$85)</f>
        <v>0</v>
      </c>
      <c r="J22" s="259">
        <f>'Cta de resultados año 2'!J22*(1+'TOMA DE DATOS'!$G$85)</f>
        <v>0</v>
      </c>
      <c r="K22" s="259">
        <f>'Cta de resultados año 2'!K22*(1+'TOMA DE DATOS'!$G$85)</f>
        <v>0</v>
      </c>
      <c r="L22" s="259">
        <f>'Cta de resultados año 2'!L22*(1+'TOMA DE DATOS'!$G$85)</f>
        <v>0</v>
      </c>
      <c r="M22" s="259">
        <f>'Cta de resultados año 2'!M22*(1+'TOMA DE DATOS'!$G$85)</f>
        <v>0</v>
      </c>
      <c r="N22" s="267">
        <f t="shared" si="1"/>
        <v>0</v>
      </c>
    </row>
    <row r="23" spans="1:14" ht="12.75">
      <c r="A23" s="35" t="s">
        <v>121</v>
      </c>
      <c r="B23" s="271">
        <f>'Cta de resultados año 2'!B23*(1+'TOMA DE DATOS'!$G$85)</f>
        <v>0</v>
      </c>
      <c r="C23" s="259">
        <f>'Cta de resultados año 2'!C23*(1+'TOMA DE DATOS'!$G$85)</f>
        <v>0</v>
      </c>
      <c r="D23" s="259">
        <f>'Cta de resultados año 2'!D23*(1+'TOMA DE DATOS'!$G$85)</f>
        <v>0</v>
      </c>
      <c r="E23" s="259">
        <f>'Cta de resultados año 2'!E23*(1+'TOMA DE DATOS'!$G$85)</f>
        <v>0</v>
      </c>
      <c r="F23" s="259">
        <f>'Cta de resultados año 2'!F23*(1+'TOMA DE DATOS'!$G$85)</f>
        <v>0</v>
      </c>
      <c r="G23" s="259">
        <f>'Cta de resultados año 2'!G23*(1+'TOMA DE DATOS'!$G$85)</f>
        <v>0</v>
      </c>
      <c r="H23" s="259">
        <f>'Cta de resultados año 2'!H23*(1+'TOMA DE DATOS'!$G$85)</f>
        <v>0</v>
      </c>
      <c r="I23" s="259">
        <f>'Cta de resultados año 2'!I23*(1+'TOMA DE DATOS'!$G$85)</f>
        <v>0</v>
      </c>
      <c r="J23" s="259">
        <f>'Cta de resultados año 2'!J23*(1+'TOMA DE DATOS'!$G$85)</f>
        <v>0</v>
      </c>
      <c r="K23" s="259">
        <f>'Cta de resultados año 2'!K23*(1+'TOMA DE DATOS'!$G$85)</f>
        <v>0</v>
      </c>
      <c r="L23" s="259">
        <f>'Cta de resultados año 2'!L23*(1+'TOMA DE DATOS'!$G$85)</f>
        <v>0</v>
      </c>
      <c r="M23" s="259">
        <f>'Cta de resultados año 2'!M23*(1+'TOMA DE DATOS'!$G$85)</f>
        <v>0</v>
      </c>
      <c r="N23" s="267">
        <f t="shared" si="1"/>
        <v>0</v>
      </c>
    </row>
    <row r="24" spans="1:14" ht="12.75">
      <c r="A24" s="35" t="s">
        <v>122</v>
      </c>
      <c r="B24" s="271">
        <f>'Cta de resultados año 2'!B24*(1+'TOMA DE DATOS'!$G$85)</f>
        <v>0</v>
      </c>
      <c r="C24" s="259">
        <f>'Cta de resultados año 2'!C24*(1+'TOMA DE DATOS'!$G$85)</f>
        <v>0</v>
      </c>
      <c r="D24" s="259">
        <f>'Cta de resultados año 2'!D24*(1+'TOMA DE DATOS'!$G$85)</f>
        <v>0</v>
      </c>
      <c r="E24" s="259">
        <f>'Cta de resultados año 2'!E24*(1+'TOMA DE DATOS'!$G$85)</f>
        <v>0</v>
      </c>
      <c r="F24" s="259">
        <f>'Cta de resultados año 2'!F24*(1+'TOMA DE DATOS'!$G$85)</f>
        <v>0</v>
      </c>
      <c r="G24" s="259">
        <f>'Cta de resultados año 2'!G24*(1+'TOMA DE DATOS'!$G$85)</f>
        <v>0</v>
      </c>
      <c r="H24" s="259">
        <f>'Cta de resultados año 2'!H24*(1+'TOMA DE DATOS'!$G$85)</f>
        <v>0</v>
      </c>
      <c r="I24" s="259">
        <f>'Cta de resultados año 2'!I24*(1+'TOMA DE DATOS'!$G$85)</f>
        <v>0</v>
      </c>
      <c r="J24" s="259">
        <f>'Cta de resultados año 2'!J24*(1+'TOMA DE DATOS'!$G$85)</f>
        <v>0</v>
      </c>
      <c r="K24" s="259">
        <f>'Cta de resultados año 2'!K24*(1+'TOMA DE DATOS'!$G$85)</f>
        <v>0</v>
      </c>
      <c r="L24" s="259">
        <f>'Cta de resultados año 2'!L24*(1+'TOMA DE DATOS'!$G$85)</f>
        <v>0</v>
      </c>
      <c r="M24" s="259">
        <f>'Cta de resultados año 2'!M24*(1+'TOMA DE DATOS'!$G$85)</f>
        <v>0</v>
      </c>
      <c r="N24" s="267">
        <f t="shared" si="1"/>
        <v>0</v>
      </c>
    </row>
    <row r="25" spans="1:14" ht="12.75">
      <c r="A25" s="35" t="s">
        <v>123</v>
      </c>
      <c r="B25" s="271">
        <f>'Cta de resultados año 2'!B25*(1+'TOMA DE DATOS'!$G$85)</f>
        <v>0</v>
      </c>
      <c r="C25" s="259">
        <f>'Cta de resultados año 2'!C25*(1+'TOMA DE DATOS'!$G$85)</f>
        <v>0</v>
      </c>
      <c r="D25" s="259">
        <f>'Cta de resultados año 2'!D25*(1+'TOMA DE DATOS'!$G$85)</f>
        <v>0</v>
      </c>
      <c r="E25" s="259">
        <f>'Cta de resultados año 2'!E25*(1+'TOMA DE DATOS'!$G$85)</f>
        <v>0</v>
      </c>
      <c r="F25" s="259">
        <f>'Cta de resultados año 2'!F25*(1+'TOMA DE DATOS'!$G$85)</f>
        <v>0</v>
      </c>
      <c r="G25" s="259">
        <f>'Cta de resultados año 2'!G25*(1+'TOMA DE DATOS'!$G$85)</f>
        <v>0</v>
      </c>
      <c r="H25" s="259">
        <f>'Cta de resultados año 2'!H25*(1+'TOMA DE DATOS'!$G$85)</f>
        <v>0</v>
      </c>
      <c r="I25" s="259">
        <f>'Cta de resultados año 2'!I25*(1+'TOMA DE DATOS'!$G$85)</f>
        <v>0</v>
      </c>
      <c r="J25" s="259">
        <f>'Cta de resultados año 2'!J25*(1+'TOMA DE DATOS'!$G$85)</f>
        <v>0</v>
      </c>
      <c r="K25" s="259">
        <f>'Cta de resultados año 2'!K25*(1+'TOMA DE DATOS'!$G$85)</f>
        <v>0</v>
      </c>
      <c r="L25" s="259">
        <f>'Cta de resultados año 2'!L25*(1+'TOMA DE DATOS'!$G$85)</f>
        <v>0</v>
      </c>
      <c r="M25" s="259">
        <f>'Cta de resultados año 2'!M25*(1+'TOMA DE DATOS'!$G$85)</f>
        <v>0</v>
      </c>
      <c r="N25" s="267">
        <f t="shared" si="1"/>
        <v>0</v>
      </c>
    </row>
    <row r="26" spans="1:14" ht="12.75">
      <c r="A26" s="35" t="s">
        <v>129</v>
      </c>
      <c r="B26" s="271">
        <f>'Cta de resultados año 2'!B26*(1+'TOMA DE DATOS'!$G$85)</f>
        <v>0</v>
      </c>
      <c r="C26" s="259">
        <f>'Cta de resultados año 2'!C26*(1+'TOMA DE DATOS'!$G$85)</f>
        <v>0</v>
      </c>
      <c r="D26" s="259">
        <f>'Cta de resultados año 2'!D26*(1+'TOMA DE DATOS'!$G$85)</f>
        <v>0</v>
      </c>
      <c r="E26" s="259">
        <f>'Cta de resultados año 2'!E26*(1+'TOMA DE DATOS'!$G$85)</f>
        <v>0</v>
      </c>
      <c r="F26" s="259">
        <f>'Cta de resultados año 2'!F26*(1+'TOMA DE DATOS'!$G$85)</f>
        <v>0</v>
      </c>
      <c r="G26" s="259">
        <f>'Cta de resultados año 2'!G26*(1+'TOMA DE DATOS'!$G$85)</f>
        <v>0</v>
      </c>
      <c r="H26" s="259">
        <f>'Cta de resultados año 2'!H26*(1+'TOMA DE DATOS'!$G$85)</f>
        <v>0</v>
      </c>
      <c r="I26" s="259">
        <f>'Cta de resultados año 2'!I26*(1+'TOMA DE DATOS'!$G$85)</f>
        <v>0</v>
      </c>
      <c r="J26" s="259">
        <f>'Cta de resultados año 2'!J26*(1+'TOMA DE DATOS'!$G$85)</f>
        <v>0</v>
      </c>
      <c r="K26" s="259">
        <f>'Cta de resultados año 2'!K26*(1+'TOMA DE DATOS'!$G$85)</f>
        <v>0</v>
      </c>
      <c r="L26" s="259">
        <f>'Cta de resultados año 2'!L26*(1+'TOMA DE DATOS'!$G$85)</f>
        <v>0</v>
      </c>
      <c r="M26" s="259">
        <f>'Cta de resultados año 2'!M26*(1+'TOMA DE DATOS'!$G$85)</f>
        <v>0</v>
      </c>
      <c r="N26" s="267">
        <f t="shared" si="1"/>
        <v>0</v>
      </c>
    </row>
    <row r="27" spans="1:14" ht="12.75">
      <c r="A27" s="35" t="s">
        <v>125</v>
      </c>
      <c r="B27" s="271">
        <f>preso!H40</f>
        <v>0</v>
      </c>
      <c r="C27" s="259">
        <f>preso!H41</f>
        <v>0</v>
      </c>
      <c r="D27" s="259">
        <f>preso!H42</f>
        <v>0</v>
      </c>
      <c r="E27" s="259">
        <f>preso!H43</f>
        <v>0</v>
      </c>
      <c r="F27" s="259">
        <f>preso!H44</f>
        <v>0</v>
      </c>
      <c r="G27" s="259">
        <f>preso!H45</f>
        <v>0</v>
      </c>
      <c r="H27" s="259">
        <f>preso!H46</f>
        <v>0</v>
      </c>
      <c r="I27" s="259">
        <f>preso!H47</f>
        <v>0</v>
      </c>
      <c r="J27" s="259">
        <f>preso!H48</f>
        <v>0</v>
      </c>
      <c r="K27" s="259">
        <f>preso!H49</f>
        <v>0</v>
      </c>
      <c r="L27" s="259">
        <f>preso!H50</f>
        <v>0</v>
      </c>
      <c r="M27" s="259">
        <f>preso!H50</f>
        <v>0</v>
      </c>
      <c r="N27" s="267">
        <f>SUM(B27:M27)</f>
        <v>0</v>
      </c>
    </row>
    <row r="28" spans="1:14" ht="12.75">
      <c r="A28" s="35" t="s">
        <v>126</v>
      </c>
      <c r="B28" s="271">
        <f>'Cta de resultados año 2'!B28</f>
        <v>0</v>
      </c>
      <c r="C28" s="271">
        <f>'Cta de resultados año 2'!C28</f>
        <v>0</v>
      </c>
      <c r="D28" s="271">
        <f>'Cta de resultados año 2'!D28</f>
        <v>0</v>
      </c>
      <c r="E28" s="271">
        <f>'Cta de resultados año 2'!E28</f>
        <v>0</v>
      </c>
      <c r="F28" s="271">
        <f>'Cta de resultados año 2'!F28</f>
        <v>0</v>
      </c>
      <c r="G28" s="271">
        <f>'Cta de resultados año 2'!G28</f>
        <v>0</v>
      </c>
      <c r="H28" s="271">
        <f>'Cta de resultados año 2'!H28</f>
        <v>0</v>
      </c>
      <c r="I28" s="271">
        <f>'Cta de resultados año 2'!I28</f>
        <v>0</v>
      </c>
      <c r="J28" s="271">
        <f>'Cta de resultados año 2'!J28</f>
        <v>0</v>
      </c>
      <c r="K28" s="271">
        <f>'Cta de resultados año 2'!K28</f>
        <v>0</v>
      </c>
      <c r="L28" s="271">
        <f>'Cta de resultados año 2'!L28</f>
        <v>0</v>
      </c>
      <c r="M28" s="271">
        <f>'Cta de resultados año 2'!M28</f>
        <v>0</v>
      </c>
      <c r="N28" s="267">
        <f t="shared" si="1"/>
        <v>0</v>
      </c>
    </row>
    <row r="29" spans="1:14" ht="12.75">
      <c r="A29" s="25" t="s">
        <v>127</v>
      </c>
      <c r="B29" s="272">
        <f>'Cta de resultados año 2'!B29*(1+'TOMA DE DATOS'!$G$85)</f>
        <v>0</v>
      </c>
      <c r="C29" s="259">
        <f>'Cta de resultados año 2'!C29*(1+'TOMA DE DATOS'!$G$85)</f>
        <v>0</v>
      </c>
      <c r="D29" s="259">
        <f>'Cta de resultados año 2'!D29*(1+'TOMA DE DATOS'!$G$85)</f>
        <v>0</v>
      </c>
      <c r="E29" s="259">
        <f>'Cta de resultados año 2'!E29*(1+'TOMA DE DATOS'!$G$85)</f>
        <v>0</v>
      </c>
      <c r="F29" s="259">
        <f>'Cta de resultados año 2'!F29*(1+'TOMA DE DATOS'!$G$85)</f>
        <v>0</v>
      </c>
      <c r="G29" s="259">
        <f>'Cta de resultados año 2'!G29*(1+'TOMA DE DATOS'!$G$85)</f>
        <v>0</v>
      </c>
      <c r="H29" s="259">
        <f>'Cta de resultados año 2'!H29*(1+'TOMA DE DATOS'!$G$85)</f>
        <v>0</v>
      </c>
      <c r="I29" s="259">
        <f>'Cta de resultados año 2'!I29*(1+'TOMA DE DATOS'!$G$85)</f>
        <v>0</v>
      </c>
      <c r="J29" s="259">
        <f>'Cta de resultados año 2'!J29*(1+'TOMA DE DATOS'!$G$85)</f>
        <v>0</v>
      </c>
      <c r="K29" s="259">
        <f>'Cta de resultados año 2'!K29*(1+'TOMA DE DATOS'!$G$85)</f>
        <v>0</v>
      </c>
      <c r="L29" s="259">
        <f>'Cta de resultados año 2'!L29*(1+'TOMA DE DATOS'!$G$85)</f>
        <v>0</v>
      </c>
      <c r="M29" s="259">
        <f>'Cta de resultados año 2'!M29*(1+'TOMA DE DATOS'!$G$85)</f>
        <v>0</v>
      </c>
      <c r="N29" s="267">
        <f t="shared" si="1"/>
        <v>0</v>
      </c>
    </row>
    <row r="30" spans="1:14" ht="12.75">
      <c r="A30" s="32" t="s">
        <v>334</v>
      </c>
      <c r="B30" s="268">
        <f aca="true" t="shared" si="2" ref="B30:M30">SUM(B12:B29)</f>
        <v>0</v>
      </c>
      <c r="C30" s="268">
        <f t="shared" si="2"/>
        <v>0</v>
      </c>
      <c r="D30" s="268">
        <f t="shared" si="2"/>
        <v>0</v>
      </c>
      <c r="E30" s="268">
        <f t="shared" si="2"/>
        <v>0</v>
      </c>
      <c r="F30" s="268">
        <f t="shared" si="2"/>
        <v>0</v>
      </c>
      <c r="G30" s="268">
        <f t="shared" si="2"/>
        <v>0</v>
      </c>
      <c r="H30" s="268">
        <f t="shared" si="2"/>
        <v>0</v>
      </c>
      <c r="I30" s="268">
        <f t="shared" si="2"/>
        <v>0</v>
      </c>
      <c r="J30" s="268">
        <f t="shared" si="2"/>
        <v>0</v>
      </c>
      <c r="K30" s="268">
        <f t="shared" si="2"/>
        <v>0</v>
      </c>
      <c r="L30" s="268">
        <f t="shared" si="2"/>
        <v>0</v>
      </c>
      <c r="M30" s="268">
        <f t="shared" si="2"/>
        <v>0</v>
      </c>
      <c r="N30" s="266">
        <f t="shared" si="1"/>
        <v>0</v>
      </c>
    </row>
    <row r="31" spans="1:14" ht="12.75">
      <c r="A31" s="37" t="s">
        <v>128</v>
      </c>
      <c r="B31" s="269">
        <f aca="true" t="shared" si="3" ref="B31:M31">SUM(B10,-B30)</f>
        <v>0</v>
      </c>
      <c r="C31" s="269">
        <f t="shared" si="3"/>
        <v>0</v>
      </c>
      <c r="D31" s="269">
        <f t="shared" si="3"/>
        <v>0</v>
      </c>
      <c r="E31" s="269">
        <f t="shared" si="3"/>
        <v>0</v>
      </c>
      <c r="F31" s="269">
        <f t="shared" si="3"/>
        <v>0</v>
      </c>
      <c r="G31" s="269">
        <f t="shared" si="3"/>
        <v>0</v>
      </c>
      <c r="H31" s="269">
        <f t="shared" si="3"/>
        <v>0</v>
      </c>
      <c r="I31" s="269">
        <f t="shared" si="3"/>
        <v>0</v>
      </c>
      <c r="J31" s="269">
        <f t="shared" si="3"/>
        <v>0</v>
      </c>
      <c r="K31" s="269">
        <f t="shared" si="3"/>
        <v>0</v>
      </c>
      <c r="L31" s="269">
        <f t="shared" si="3"/>
        <v>0</v>
      </c>
      <c r="M31" s="269">
        <f t="shared" si="3"/>
        <v>0</v>
      </c>
      <c r="N31" s="270">
        <f t="shared" si="1"/>
        <v>0</v>
      </c>
    </row>
  </sheetData>
  <sheetProtection password="DC7B" sheet="1" selectLockedCells="1" selectUnlockedCells="1"/>
  <mergeCells count="5">
    <mergeCell ref="A2:N2"/>
    <mergeCell ref="B3:N3"/>
    <mergeCell ref="B5:N5"/>
    <mergeCell ref="B11:N11"/>
    <mergeCell ref="O3:O5"/>
  </mergeCells>
  <conditionalFormatting sqref="B10:N10 B30:N30">
    <cfRule type="cellIs" priority="7" dxfId="0" operator="equal" stopIfTrue="1">
      <formula>0</formula>
    </cfRule>
  </conditionalFormatting>
  <conditionalFormatting sqref="N12:N29 B31:N31 N6:N9">
    <cfRule type="cellIs" priority="8" dxfId="1" operator="equal" stopIfTrue="1">
      <formula>0</formula>
    </cfRule>
  </conditionalFormatting>
  <conditionalFormatting sqref="N7">
    <cfRule type="cellIs" priority="2" dxfId="1" operator="equal" stopIfTrue="1">
      <formula>0</formula>
    </cfRule>
  </conditionalFormatting>
  <conditionalFormatting sqref="N7">
    <cfRule type="cellIs" priority="1" dxfId="1" operator="equal" stopIfTrue="1">
      <formula>0</formula>
    </cfRule>
  </conditionalFormatting>
  <printOptions/>
  <pageMargins left="0.7875" right="0.7875" top="1.0631944444444443" bottom="1.0631944444444443" header="0.7875" footer="0.7875"/>
  <pageSetup horizontalDpi="300" verticalDpi="300" orientation="landscape" paperSize="9" r:id="rId1"/>
  <headerFooter alignWithMargins="0">
    <oddHeader>&amp;C&amp;"Times New Roman,Predeterminado"&amp;12&amp;A</oddHeader>
    <oddFooter>&amp;C&amp;"Times New Roman,Predeterminado"&amp;12Página &amp;P</oddFooter>
  </headerFooter>
</worksheet>
</file>

<file path=xl/worksheets/sheet7.xml><?xml version="1.0" encoding="utf-8"?>
<worksheet xmlns="http://schemas.openxmlformats.org/spreadsheetml/2006/main" xmlns:r="http://schemas.openxmlformats.org/officeDocument/2006/relationships">
  <dimension ref="A1:U50"/>
  <sheetViews>
    <sheetView zoomScalePageLayoutView="0" workbookViewId="0" topLeftCell="A3">
      <selection activeCell="C31" sqref="C31:N31"/>
    </sheetView>
  </sheetViews>
  <sheetFormatPr defaultColWidth="11.57421875" defaultRowHeight="12.75"/>
  <cols>
    <col min="1" max="1" width="18.00390625" style="0" customWidth="1"/>
    <col min="2" max="2" width="8.57421875" style="0" customWidth="1"/>
    <col min="3" max="10" width="7.8515625" style="0" bestFit="1" customWidth="1"/>
    <col min="11" max="11" width="10.140625" style="0" bestFit="1" customWidth="1"/>
    <col min="12" max="12" width="10.00390625" style="0" bestFit="1" customWidth="1"/>
    <col min="13" max="13" width="9.28125" style="0" bestFit="1" customWidth="1"/>
    <col min="14" max="14" width="9.00390625" style="0" bestFit="1" customWidth="1"/>
    <col min="15" max="15" width="7.8515625" style="0" customWidth="1"/>
    <col min="16" max="16" width="9.140625" style="0" customWidth="1"/>
    <col min="17" max="20" width="6.57421875" style="0" customWidth="1"/>
  </cols>
  <sheetData>
    <row r="1" spans="3:14" ht="12.75">
      <c r="C1" t="s">
        <v>130</v>
      </c>
      <c r="D1" t="s">
        <v>131</v>
      </c>
      <c r="E1" t="s">
        <v>132</v>
      </c>
      <c r="F1" t="s">
        <v>133</v>
      </c>
      <c r="G1" t="s">
        <v>134</v>
      </c>
      <c r="H1" t="s">
        <v>135</v>
      </c>
      <c r="I1" t="s">
        <v>136</v>
      </c>
      <c r="J1" t="s">
        <v>137</v>
      </c>
      <c r="K1" t="s">
        <v>138</v>
      </c>
      <c r="L1" t="s">
        <v>139</v>
      </c>
      <c r="M1" t="s">
        <v>140</v>
      </c>
      <c r="N1" t="s">
        <v>141</v>
      </c>
    </row>
    <row r="2" spans="1:15" ht="12.75">
      <c r="A2" s="326" t="s">
        <v>142</v>
      </c>
      <c r="B2" s="326"/>
      <c r="C2" s="326"/>
      <c r="D2" s="326"/>
      <c r="E2" s="326"/>
      <c r="F2" s="326"/>
      <c r="G2" s="326"/>
      <c r="H2" s="326"/>
      <c r="I2" s="326"/>
      <c r="J2" s="326"/>
      <c r="K2" s="326"/>
      <c r="L2" s="326"/>
      <c r="M2" s="326"/>
      <c r="N2" s="326"/>
      <c r="O2" s="326"/>
    </row>
    <row r="3" spans="1:15" ht="12.75">
      <c r="A3" s="13" t="s">
        <v>56</v>
      </c>
      <c r="B3" s="40"/>
      <c r="C3" s="327" t="s">
        <v>94</v>
      </c>
      <c r="D3" s="327"/>
      <c r="E3" s="327"/>
      <c r="F3" s="327"/>
      <c r="G3" s="327"/>
      <c r="H3" s="327"/>
      <c r="I3" s="327"/>
      <c r="J3" s="327"/>
      <c r="K3" s="327"/>
      <c r="L3" s="327"/>
      <c r="M3" s="327"/>
      <c r="N3" s="327"/>
      <c r="O3" s="327"/>
    </row>
    <row r="4" spans="1:15" ht="12.75">
      <c r="A4" s="26"/>
      <c r="B4" s="41" t="s">
        <v>143</v>
      </c>
      <c r="C4" s="41" t="s">
        <v>95</v>
      </c>
      <c r="D4" s="41" t="s">
        <v>96</v>
      </c>
      <c r="E4" s="41" t="s">
        <v>97</v>
      </c>
      <c r="F4" s="41" t="s">
        <v>98</v>
      </c>
      <c r="G4" s="41" t="s">
        <v>99</v>
      </c>
      <c r="H4" s="41" t="s">
        <v>100</v>
      </c>
      <c r="I4" s="41" t="s">
        <v>101</v>
      </c>
      <c r="J4" s="41" t="s">
        <v>102</v>
      </c>
      <c r="K4" s="41" t="s">
        <v>103</v>
      </c>
      <c r="L4" s="41" t="s">
        <v>104</v>
      </c>
      <c r="M4" s="41" t="s">
        <v>105</v>
      </c>
      <c r="N4" s="41" t="s">
        <v>106</v>
      </c>
      <c r="O4" s="42" t="s">
        <v>71</v>
      </c>
    </row>
    <row r="5" spans="1:15" ht="12.75">
      <c r="A5" s="32" t="s">
        <v>144</v>
      </c>
      <c r="B5" s="43"/>
      <c r="C5" s="334"/>
      <c r="D5" s="334"/>
      <c r="E5" s="334"/>
      <c r="F5" s="334"/>
      <c r="G5" s="334"/>
      <c r="H5" s="334"/>
      <c r="I5" s="334"/>
      <c r="J5" s="334"/>
      <c r="K5" s="334"/>
      <c r="L5" s="334"/>
      <c r="M5" s="334"/>
      <c r="N5" s="334"/>
      <c r="O5" s="334"/>
    </row>
    <row r="6" spans="1:21" ht="12.75">
      <c r="A6" s="157" t="s">
        <v>303</v>
      </c>
      <c r="B6" s="45"/>
      <c r="C6" s="29">
        <f>'Cta de resultados año 1'!B6</f>
        <v>0</v>
      </c>
      <c r="D6" s="29">
        <f>'Cta de resultados año 1'!C6</f>
        <v>0</v>
      </c>
      <c r="E6" s="29">
        <f>'Cta de resultados año 1'!D6</f>
        <v>0</v>
      </c>
      <c r="F6" s="29">
        <f>'Cta de resultados año 1'!E6</f>
        <v>0</v>
      </c>
      <c r="G6" s="29">
        <f>'Cta de resultados año 1'!F6</f>
        <v>0</v>
      </c>
      <c r="H6" s="29">
        <f>'Cta de resultados año 1'!G6</f>
        <v>0</v>
      </c>
      <c r="I6" s="29">
        <f>'Cta de resultados año 1'!H6</f>
        <v>0</v>
      </c>
      <c r="J6" s="29">
        <f>'Cta de resultados año 1'!I6</f>
        <v>0</v>
      </c>
      <c r="K6" s="29">
        <f>'Cta de resultados año 1'!J6</f>
        <v>0</v>
      </c>
      <c r="L6" s="29">
        <f>'Cta de resultados año 1'!K6</f>
        <v>0</v>
      </c>
      <c r="M6" s="29">
        <f>'Cta de resultados año 1'!L6</f>
        <v>0</v>
      </c>
      <c r="N6" s="29">
        <f>'Cta de resultados año 1'!M6</f>
        <v>0</v>
      </c>
      <c r="O6" s="30">
        <f>SUM(C6:N6)</f>
        <v>0</v>
      </c>
      <c r="P6" s="12"/>
      <c r="R6" s="12"/>
      <c r="S6" s="12"/>
      <c r="T6" s="12"/>
      <c r="U6" s="12"/>
    </row>
    <row r="7" spans="1:21" s="10" customFormat="1" ht="12.75">
      <c r="A7" s="48" t="s">
        <v>314</v>
      </c>
      <c r="B7" s="49"/>
      <c r="C7" s="49">
        <f>'Cta de resultados año 1'!B7</f>
        <v>0</v>
      </c>
      <c r="D7" s="49">
        <f>'Cta de resultados año 1'!C7</f>
        <v>0</v>
      </c>
      <c r="E7" s="49">
        <f>'Cta de resultados año 1'!D7</f>
        <v>0</v>
      </c>
      <c r="F7" s="49">
        <f>'Cta de resultados año 1'!E7</f>
        <v>0</v>
      </c>
      <c r="G7" s="49">
        <f>'Cta de resultados año 1'!F7</f>
        <v>0</v>
      </c>
      <c r="H7" s="49">
        <f>'Cta de resultados año 1'!G7</f>
        <v>0</v>
      </c>
      <c r="I7" s="49">
        <f>'Cta de resultados año 1'!H7</f>
        <v>0</v>
      </c>
      <c r="J7" s="49">
        <f>'Cta de resultados año 1'!I7</f>
        <v>0</v>
      </c>
      <c r="K7" s="49">
        <f>'Cta de resultados año 1'!J7</f>
        <v>0</v>
      </c>
      <c r="L7" s="49">
        <f>'Cta de resultados año 1'!K7</f>
        <v>0</v>
      </c>
      <c r="M7" s="49">
        <f>'Cta de resultados año 1'!L7</f>
        <v>0</v>
      </c>
      <c r="N7" s="49">
        <f>'Cta de resultados año 1'!M7</f>
        <v>0</v>
      </c>
      <c r="O7" s="240">
        <f>SUM(C7:N7)</f>
        <v>0</v>
      </c>
      <c r="P7" s="241"/>
      <c r="R7" s="241"/>
      <c r="S7" s="241"/>
      <c r="T7" s="241"/>
      <c r="U7" s="241"/>
    </row>
    <row r="8" spans="1:21" s="153" customFormat="1" ht="12.75">
      <c r="A8" s="44" t="s">
        <v>304</v>
      </c>
      <c r="B8" s="45">
        <f>'Inversión-financiación inicial'!B33+'Inversión-financiación inicial'!B35</f>
        <v>0</v>
      </c>
      <c r="O8" s="242">
        <f>SUM(B8:N8)</f>
        <v>0</v>
      </c>
      <c r="P8" s="239"/>
      <c r="R8" s="239"/>
      <c r="S8" s="239"/>
      <c r="T8" s="239"/>
      <c r="U8" s="239"/>
    </row>
    <row r="9" spans="1:21" ht="12.75">
      <c r="A9" s="157" t="s">
        <v>253</v>
      </c>
      <c r="B9" s="159"/>
      <c r="C9" s="29">
        <f>'Cta de resultados año 1'!B8</f>
        <v>0</v>
      </c>
      <c r="D9" s="29">
        <f>'Cta de resultados año 1'!C8</f>
        <v>0</v>
      </c>
      <c r="E9" s="29">
        <f>'Cta de resultados año 1'!D8</f>
        <v>0</v>
      </c>
      <c r="F9" s="29">
        <f>'Cta de resultados año 1'!E8</f>
        <v>0</v>
      </c>
      <c r="G9" s="29">
        <f>'Cta de resultados año 1'!F8</f>
        <v>0</v>
      </c>
      <c r="H9" s="29">
        <f>'Cta de resultados año 1'!G8</f>
        <v>0</v>
      </c>
      <c r="I9" s="29">
        <f>'Cta de resultados año 1'!H8</f>
        <v>0</v>
      </c>
      <c r="J9" s="29">
        <f>'Cta de resultados año 1'!I8+'Inversión-financiación inicial'!B36</f>
        <v>0</v>
      </c>
      <c r="K9" s="29">
        <f>'Cta de resultados año 1'!J8+'Cta de resultados año 1'!J9</f>
        <v>0</v>
      </c>
      <c r="L9" s="29">
        <f>'Cta de resultados año 1'!K8+'Cta de resultados año 1'!K9</f>
        <v>0</v>
      </c>
      <c r="M9" s="29">
        <f>'Cta de resultados año 1'!L8</f>
        <v>0</v>
      </c>
      <c r="N9" s="29">
        <f>'Cta de resultados año 1'!M8-'TOMA DE DATOS'!D75*0.1</f>
        <v>0</v>
      </c>
      <c r="O9" s="30"/>
      <c r="P9" s="12"/>
      <c r="R9" s="12"/>
      <c r="S9" s="12"/>
      <c r="T9" s="12"/>
      <c r="U9" s="12"/>
    </row>
    <row r="10" spans="1:21" ht="12.75">
      <c r="A10" s="44" t="s">
        <v>145</v>
      </c>
      <c r="B10" s="45"/>
      <c r="C10" s="29">
        <f>SUM(C6:C8)*0.21</f>
        <v>0</v>
      </c>
      <c r="D10" s="29">
        <f aca="true" t="shared" si="0" ref="D10:N10">SUM(D6:D8)*0.21</f>
        <v>0</v>
      </c>
      <c r="E10" s="29">
        <f t="shared" si="0"/>
        <v>0</v>
      </c>
      <c r="F10" s="29">
        <f t="shared" si="0"/>
        <v>0</v>
      </c>
      <c r="G10" s="29">
        <f t="shared" si="0"/>
        <v>0</v>
      </c>
      <c r="H10" s="29">
        <f t="shared" si="0"/>
        <v>0</v>
      </c>
      <c r="I10" s="29">
        <f t="shared" si="0"/>
        <v>0</v>
      </c>
      <c r="J10" s="29">
        <f t="shared" si="0"/>
        <v>0</v>
      </c>
      <c r="K10" s="29">
        <f t="shared" si="0"/>
        <v>0</v>
      </c>
      <c r="L10" s="29">
        <f t="shared" si="0"/>
        <v>0</v>
      </c>
      <c r="M10" s="29">
        <f t="shared" si="0"/>
        <v>0</v>
      </c>
      <c r="N10" s="29">
        <f t="shared" si="0"/>
        <v>0</v>
      </c>
      <c r="O10" s="30">
        <f>SUM(C10:N10)</f>
        <v>0</v>
      </c>
      <c r="P10" s="12"/>
      <c r="R10" s="12"/>
      <c r="S10" s="12"/>
      <c r="T10" s="12"/>
      <c r="U10" s="12"/>
    </row>
    <row r="11" spans="1:21" ht="12.75">
      <c r="A11" s="44"/>
      <c r="B11" s="45"/>
      <c r="C11" s="29"/>
      <c r="D11" s="29"/>
      <c r="E11" s="29"/>
      <c r="F11" s="29"/>
      <c r="G11" s="29"/>
      <c r="H11" s="29"/>
      <c r="I11" s="29"/>
      <c r="J11" s="29"/>
      <c r="K11" s="29"/>
      <c r="L11" s="29"/>
      <c r="M11" s="29"/>
      <c r="N11" s="29"/>
      <c r="O11" s="30">
        <f>SUM(C11:N11)</f>
        <v>0</v>
      </c>
      <c r="P11" s="12"/>
      <c r="R11" s="12"/>
      <c r="S11" s="12"/>
      <c r="T11" s="12"/>
      <c r="U11" s="12"/>
    </row>
    <row r="12" spans="1:21" ht="12.75">
      <c r="A12" s="46" t="s">
        <v>146</v>
      </c>
      <c r="B12" s="33">
        <f>SUM(B6:B10)</f>
        <v>0</v>
      </c>
      <c r="C12" s="33">
        <f aca="true" t="shared" si="1" ref="C12:M12">SUM(C6:C10)</f>
        <v>0</v>
      </c>
      <c r="D12" s="33">
        <f t="shared" si="1"/>
        <v>0</v>
      </c>
      <c r="E12" s="33">
        <f t="shared" si="1"/>
        <v>0</v>
      </c>
      <c r="F12" s="33">
        <f t="shared" si="1"/>
        <v>0</v>
      </c>
      <c r="G12" s="33">
        <f t="shared" si="1"/>
        <v>0</v>
      </c>
      <c r="H12" s="33">
        <f t="shared" si="1"/>
        <v>0</v>
      </c>
      <c r="I12" s="33">
        <f t="shared" si="1"/>
        <v>0</v>
      </c>
      <c r="J12" s="33">
        <f t="shared" si="1"/>
        <v>0</v>
      </c>
      <c r="K12" s="33">
        <f t="shared" si="1"/>
        <v>0</v>
      </c>
      <c r="L12" s="33">
        <f t="shared" si="1"/>
        <v>0</v>
      </c>
      <c r="M12" s="33">
        <f t="shared" si="1"/>
        <v>0</v>
      </c>
      <c r="N12" s="33">
        <f>SUM(N6:N10)</f>
        <v>0</v>
      </c>
      <c r="O12" s="33">
        <f>SUM(O6:O11)</f>
        <v>0</v>
      </c>
      <c r="P12" s="12"/>
      <c r="R12" s="12"/>
      <c r="S12" s="12"/>
      <c r="T12" s="12"/>
      <c r="U12" s="12"/>
    </row>
    <row r="13" spans="1:21" ht="12.75">
      <c r="A13" s="46" t="s">
        <v>147</v>
      </c>
      <c r="B13" s="47"/>
      <c r="C13" s="335"/>
      <c r="D13" s="335"/>
      <c r="E13" s="335"/>
      <c r="F13" s="335"/>
      <c r="G13" s="335"/>
      <c r="H13" s="335"/>
      <c r="I13" s="335"/>
      <c r="J13" s="335"/>
      <c r="K13" s="335"/>
      <c r="L13" s="335"/>
      <c r="M13" s="335"/>
      <c r="N13" s="335"/>
      <c r="O13" s="335"/>
      <c r="P13" s="12"/>
      <c r="R13" s="12"/>
      <c r="S13" s="12"/>
      <c r="T13" s="12"/>
      <c r="U13" s="12"/>
    </row>
    <row r="14" spans="1:21" ht="12.75">
      <c r="A14" s="44" t="s">
        <v>123</v>
      </c>
      <c r="B14" s="45"/>
      <c r="C14" s="29">
        <f>'Cta de resultados año 1'!B25</f>
        <v>0</v>
      </c>
      <c r="D14" s="29">
        <f>'Cta de resultados año 1'!C25</f>
        <v>0</v>
      </c>
      <c r="E14" s="29">
        <f>'Cta de resultados año 1'!D25</f>
        <v>0</v>
      </c>
      <c r="F14" s="29">
        <f>'Cta de resultados año 1'!E25</f>
        <v>0</v>
      </c>
      <c r="G14" s="29">
        <f>'Cta de resultados año 1'!F25</f>
        <v>0</v>
      </c>
      <c r="H14" s="29">
        <f>'Cta de resultados año 1'!G25</f>
        <v>0</v>
      </c>
      <c r="I14" s="29">
        <f>'Cta de resultados año 1'!H25</f>
        <v>0</v>
      </c>
      <c r="J14" s="29">
        <f>'Cta de resultados año 1'!I25</f>
        <v>0</v>
      </c>
      <c r="K14" s="29">
        <f>'Cta de resultados año 1'!J25</f>
        <v>0</v>
      </c>
      <c r="L14" s="29">
        <f>'Cta de resultados año 1'!K25</f>
        <v>0</v>
      </c>
      <c r="M14" s="29">
        <f>'Cta de resultados año 1'!L25</f>
        <v>0</v>
      </c>
      <c r="N14" s="29">
        <f>'Cta de resultados año 1'!M25</f>
        <v>0</v>
      </c>
      <c r="O14" s="30">
        <f aca="true" t="shared" si="2" ref="O14:O27">SUM(C14:N14)</f>
        <v>0</v>
      </c>
      <c r="P14" s="12"/>
      <c r="R14" s="12"/>
      <c r="S14" s="12"/>
      <c r="T14" s="12"/>
      <c r="U14" s="12"/>
    </row>
    <row r="15" spans="1:21" ht="12.75">
      <c r="A15" s="44" t="s">
        <v>129</v>
      </c>
      <c r="B15" s="45"/>
      <c r="C15" s="29">
        <f>'Cta de resultados año 1'!B26</f>
        <v>0</v>
      </c>
      <c r="D15" s="29">
        <f>'Cta de resultados año 1'!C26</f>
        <v>0</v>
      </c>
      <c r="E15" s="29">
        <f>'Cta de resultados año 1'!D26</f>
        <v>0</v>
      </c>
      <c r="F15" s="29">
        <f>'Cta de resultados año 1'!E26</f>
        <v>0</v>
      </c>
      <c r="G15" s="29">
        <f>'Cta de resultados año 1'!F26</f>
        <v>0</v>
      </c>
      <c r="H15" s="29">
        <f>'Cta de resultados año 1'!G26</f>
        <v>0</v>
      </c>
      <c r="I15" s="29">
        <f>'Cta de resultados año 1'!H26</f>
        <v>0</v>
      </c>
      <c r="J15" s="29">
        <f>'Cta de resultados año 1'!I26</f>
        <v>0</v>
      </c>
      <c r="K15" s="29">
        <f>'Cta de resultados año 1'!J26</f>
        <v>0</v>
      </c>
      <c r="L15" s="29">
        <f>'Cta de resultados año 1'!K26</f>
        <v>0</v>
      </c>
      <c r="M15" s="29">
        <f>'Cta de resultados año 1'!L26</f>
        <v>0</v>
      </c>
      <c r="N15" s="29">
        <f>'Cta de resultados año 1'!M26</f>
        <v>0</v>
      </c>
      <c r="O15" s="30">
        <f t="shared" si="2"/>
        <v>0</v>
      </c>
      <c r="P15" s="12"/>
      <c r="R15" s="12"/>
      <c r="S15" s="12"/>
      <c r="T15" s="12"/>
      <c r="U15" s="12"/>
    </row>
    <row r="16" spans="1:21" ht="12.75">
      <c r="A16" s="44" t="s">
        <v>118</v>
      </c>
      <c r="B16" s="45"/>
      <c r="C16" s="29">
        <f>'Cta de resultados año 1'!$B$19</f>
        <v>0</v>
      </c>
      <c r="D16" s="29">
        <f>'Cta de resultados año 1'!$B$19</f>
        <v>0</v>
      </c>
      <c r="E16" s="29">
        <f>'Cta de resultados año 1'!D19</f>
        <v>0</v>
      </c>
      <c r="F16" s="29">
        <f>'Cta de resultados año 1'!E19</f>
        <v>0</v>
      </c>
      <c r="G16" s="29">
        <f>'Cta de resultados año 1'!F19</f>
        <v>0</v>
      </c>
      <c r="H16" s="29">
        <f>'Cta de resultados año 1'!G19</f>
        <v>0</v>
      </c>
      <c r="I16" s="29">
        <f>'Cta de resultados año 1'!H19</f>
        <v>0</v>
      </c>
      <c r="J16" s="29">
        <f>'Cta de resultados año 1'!I19</f>
        <v>0</v>
      </c>
      <c r="K16" s="29">
        <f>'Cta de resultados año 1'!J19</f>
        <v>0</v>
      </c>
      <c r="L16" s="29">
        <f>'Cta de resultados año 1'!K19</f>
        <v>0</v>
      </c>
      <c r="M16" s="29">
        <f>'Cta de resultados año 1'!L19</f>
        <v>0</v>
      </c>
      <c r="N16" s="29">
        <f>'Cta de resultados año 1'!M19</f>
        <v>0</v>
      </c>
      <c r="O16" s="30">
        <f t="shared" si="2"/>
        <v>0</v>
      </c>
      <c r="P16" s="12"/>
      <c r="R16" s="12"/>
      <c r="S16" s="12"/>
      <c r="T16" s="12"/>
      <c r="U16" s="12"/>
    </row>
    <row r="17" spans="1:21" ht="12.75">
      <c r="A17" s="44" t="s">
        <v>48</v>
      </c>
      <c r="B17" s="45"/>
      <c r="C17" s="29">
        <f>'Cta de resultados año 1'!B20</f>
        <v>0</v>
      </c>
      <c r="D17" s="29">
        <f>'Cta de resultados año 1'!C20</f>
        <v>0</v>
      </c>
      <c r="E17" s="29">
        <f>'Cta de resultados año 1'!D20</f>
        <v>0</v>
      </c>
      <c r="F17" s="29">
        <f>'Cta de resultados año 1'!E20</f>
        <v>0</v>
      </c>
      <c r="G17" s="29">
        <f>'Cta de resultados año 1'!F20</f>
        <v>0</v>
      </c>
      <c r="H17" s="29">
        <f>'Cta de resultados año 1'!G20</f>
        <v>0</v>
      </c>
      <c r="I17" s="29">
        <f>'Cta de resultados año 1'!H20</f>
        <v>0</v>
      </c>
      <c r="J17" s="29">
        <f>'Cta de resultados año 1'!I20</f>
        <v>0</v>
      </c>
      <c r="K17" s="29">
        <f>'Cta de resultados año 1'!J20</f>
        <v>0</v>
      </c>
      <c r="L17" s="29">
        <f>'Cta de resultados año 1'!K20</f>
        <v>0</v>
      </c>
      <c r="M17" s="29">
        <f>'Cta de resultados año 1'!L20</f>
        <v>0</v>
      </c>
      <c r="N17" s="29">
        <f>'Cta de resultados año 1'!M20</f>
        <v>0</v>
      </c>
      <c r="O17" s="30">
        <f t="shared" si="2"/>
        <v>0</v>
      </c>
      <c r="P17" s="12"/>
      <c r="R17" s="12"/>
      <c r="S17" s="12"/>
      <c r="T17" s="12"/>
      <c r="U17" s="12"/>
    </row>
    <row r="18" spans="1:21" s="5" customFormat="1" ht="12.75">
      <c r="A18" s="48" t="s">
        <v>148</v>
      </c>
      <c r="B18" s="49"/>
      <c r="C18" s="319" t="e">
        <f>preso!G16</f>
        <v>#DIV/0!</v>
      </c>
      <c r="D18" s="319" t="e">
        <f>C18</f>
        <v>#DIV/0!</v>
      </c>
      <c r="E18" s="319" t="e">
        <f aca="true" t="shared" si="3" ref="E18:N18">D18</f>
        <v>#DIV/0!</v>
      </c>
      <c r="F18" s="319" t="e">
        <f t="shared" si="3"/>
        <v>#DIV/0!</v>
      </c>
      <c r="G18" s="319" t="e">
        <f t="shared" si="3"/>
        <v>#DIV/0!</v>
      </c>
      <c r="H18" s="319" t="e">
        <f t="shared" si="3"/>
        <v>#DIV/0!</v>
      </c>
      <c r="I18" s="319" t="e">
        <f t="shared" si="3"/>
        <v>#DIV/0!</v>
      </c>
      <c r="J18" s="319" t="e">
        <f t="shared" si="3"/>
        <v>#DIV/0!</v>
      </c>
      <c r="K18" s="319" t="e">
        <f t="shared" si="3"/>
        <v>#DIV/0!</v>
      </c>
      <c r="L18" s="319" t="e">
        <f t="shared" si="3"/>
        <v>#DIV/0!</v>
      </c>
      <c r="M18" s="319" t="e">
        <f t="shared" si="3"/>
        <v>#DIV/0!</v>
      </c>
      <c r="N18" s="319" t="e">
        <f t="shared" si="3"/>
        <v>#DIV/0!</v>
      </c>
      <c r="O18" s="30" t="e">
        <f t="shared" si="2"/>
        <v>#DIV/0!</v>
      </c>
      <c r="P18" s="12"/>
      <c r="Q18"/>
      <c r="R18" s="12"/>
      <c r="S18" s="12"/>
      <c r="T18" s="12"/>
      <c r="U18" s="12"/>
    </row>
    <row r="19" spans="1:21" ht="12.75">
      <c r="A19" s="44" t="s">
        <v>151</v>
      </c>
      <c r="B19" s="45"/>
      <c r="C19" s="45">
        <f>'Cta de resultados año 1'!B15-('Cta de resultados año 1'!B15*0.21)</f>
        <v>0</v>
      </c>
      <c r="D19" s="45">
        <f>'Cta de resultados año 1'!C15-('Cta de resultados año 1'!C15*0.21)</f>
        <v>0</v>
      </c>
      <c r="E19" s="45">
        <f>'Cta de resultados año 1'!D15-('Cta de resultados año 1'!D15*0.21)</f>
        <v>0</v>
      </c>
      <c r="F19" s="45">
        <f>'Cta de resultados año 1'!E15-('Cta de resultados año 1'!E15*0.21)</f>
        <v>0</v>
      </c>
      <c r="G19" s="45">
        <f>'Cta de resultados año 1'!F15-('Cta de resultados año 1'!F15*0.21)</f>
        <v>0</v>
      </c>
      <c r="H19" s="45">
        <f>'Cta de resultados año 1'!G15-('Cta de resultados año 1'!G15*0.21)</f>
        <v>0</v>
      </c>
      <c r="I19" s="45">
        <f>'Cta de resultados año 1'!H15-('Cta de resultados año 1'!H15*0.21)</f>
        <v>0</v>
      </c>
      <c r="J19" s="45">
        <f>'Cta de resultados año 1'!I15-('Cta de resultados año 1'!I15*0.21)</f>
        <v>0</v>
      </c>
      <c r="K19" s="45">
        <f>'Cta de resultados año 1'!J15-('Cta de resultados año 1'!J15*0.21)</f>
        <v>0</v>
      </c>
      <c r="L19" s="45">
        <f>'Cta de resultados año 1'!K15-('Cta de resultados año 1'!K15*0.21)</f>
        <v>0</v>
      </c>
      <c r="M19" s="45">
        <f>'Cta de resultados año 1'!L15-('Cta de resultados año 1'!L15*0.21)</f>
        <v>0</v>
      </c>
      <c r="N19" s="45">
        <f>'Cta de resultados año 1'!M15-('Cta de resultados año 1'!M15*0.21)</f>
        <v>0</v>
      </c>
      <c r="O19" s="30">
        <f>SUM(C19:N19)</f>
        <v>0</v>
      </c>
      <c r="P19" s="12"/>
      <c r="R19" s="12"/>
      <c r="S19" s="12"/>
      <c r="T19" s="12"/>
      <c r="U19" s="12"/>
    </row>
    <row r="20" spans="1:21" ht="12.75">
      <c r="A20" s="44" t="s">
        <v>149</v>
      </c>
      <c r="B20" s="45"/>
      <c r="C20" s="29">
        <f>'Cta de resultados año 1'!B12</f>
        <v>0</v>
      </c>
      <c r="D20" s="29">
        <f>'Cta de resultados año 1'!C12</f>
        <v>0</v>
      </c>
      <c r="E20" s="29">
        <f>'Cta de resultados año 1'!D12</f>
        <v>0</v>
      </c>
      <c r="F20" s="29">
        <f>'Cta de resultados año 1'!E12</f>
        <v>0</v>
      </c>
      <c r="G20" s="29">
        <f>'Cta de resultados año 1'!F12</f>
        <v>0</v>
      </c>
      <c r="H20" s="29">
        <f>'Cta de resultados año 1'!G12</f>
        <v>0</v>
      </c>
      <c r="I20" s="29">
        <f>'Cta de resultados año 1'!H12</f>
        <v>0</v>
      </c>
      <c r="J20" s="29">
        <f>'Cta de resultados año 1'!I12</f>
        <v>0</v>
      </c>
      <c r="K20" s="29">
        <f>'Cta de resultados año 1'!J12</f>
        <v>0</v>
      </c>
      <c r="L20" s="29">
        <f>'Cta de resultados año 1'!K12</f>
        <v>0</v>
      </c>
      <c r="M20" s="29">
        <f>'Cta de resultados año 1'!L12</f>
        <v>0</v>
      </c>
      <c r="N20" s="29">
        <f>'Cta de resultados año 1'!M12</f>
        <v>0</v>
      </c>
      <c r="O20" s="30">
        <f t="shared" si="2"/>
        <v>0</v>
      </c>
      <c r="P20" s="12"/>
      <c r="R20" s="12"/>
      <c r="S20" s="12"/>
      <c r="T20" s="12"/>
      <c r="U20" s="12"/>
    </row>
    <row r="21" spans="1:21" ht="12.75">
      <c r="A21" s="44" t="s">
        <v>150</v>
      </c>
      <c r="B21" s="29"/>
      <c r="C21" s="29">
        <f>'Cta de resultados año 1'!B13</f>
        <v>0</v>
      </c>
      <c r="D21" s="29">
        <f>'Cta de resultados año 1'!C13</f>
        <v>0</v>
      </c>
      <c r="E21" s="29">
        <f>'Cta de resultados año 1'!D13</f>
        <v>0</v>
      </c>
      <c r="F21" s="29">
        <f>'Cta de resultados año 1'!E13</f>
        <v>0</v>
      </c>
      <c r="G21" s="29">
        <f>'Cta de resultados año 1'!F13</f>
        <v>0</v>
      </c>
      <c r="H21" s="29">
        <f>'Cta de resultados año 1'!G13</f>
        <v>0</v>
      </c>
      <c r="I21" s="29">
        <f>'Cta de resultados año 1'!H13</f>
        <v>0</v>
      </c>
      <c r="J21" s="29">
        <f>'Cta de resultados año 1'!I13</f>
        <v>0</v>
      </c>
      <c r="K21" s="29">
        <f>'Cta de resultados año 1'!J13</f>
        <v>0</v>
      </c>
      <c r="L21" s="29">
        <f>'Cta de resultados año 1'!K13</f>
        <v>0</v>
      </c>
      <c r="M21" s="29">
        <f>'Cta de resultados año 1'!L13</f>
        <v>0</v>
      </c>
      <c r="N21" s="29">
        <f>'Cta de resultados año 1'!M13</f>
        <v>0</v>
      </c>
      <c r="O21" s="30">
        <f t="shared" si="2"/>
        <v>0</v>
      </c>
      <c r="P21" s="12"/>
      <c r="R21" s="12"/>
      <c r="S21" s="12"/>
      <c r="T21" s="12"/>
      <c r="U21" s="12"/>
    </row>
    <row r="22" spans="1:21" ht="12.75">
      <c r="A22" s="44" t="s">
        <v>152</v>
      </c>
      <c r="B22" s="45"/>
      <c r="C22" s="29">
        <f>'Cta de resultados año 1'!B16</f>
        <v>0</v>
      </c>
      <c r="D22" s="29">
        <f>'Cta de resultados año 1'!C16</f>
        <v>0</v>
      </c>
      <c r="E22" s="29">
        <f>'Cta de resultados año 1'!D16</f>
        <v>0</v>
      </c>
      <c r="F22" s="29">
        <f>'Cta de resultados año 1'!E16</f>
        <v>0</v>
      </c>
      <c r="G22" s="29">
        <f>'Cta de resultados año 1'!F16</f>
        <v>0</v>
      </c>
      <c r="H22" s="29">
        <f>'Cta de resultados año 1'!G16</f>
        <v>0</v>
      </c>
      <c r="I22" s="29">
        <f>'Cta de resultados año 1'!H16</f>
        <v>0</v>
      </c>
      <c r="J22" s="29">
        <f>'Cta de resultados año 1'!I16</f>
        <v>0</v>
      </c>
      <c r="K22" s="29">
        <f>'Cta de resultados año 1'!J16</f>
        <v>0</v>
      </c>
      <c r="L22" s="29">
        <f>'Cta de resultados año 1'!K16</f>
        <v>0</v>
      </c>
      <c r="M22" s="29">
        <f>'Cta de resultados año 1'!L16</f>
        <v>0</v>
      </c>
      <c r="N22" s="29">
        <f>'Cta de resultados año 1'!M16</f>
        <v>0</v>
      </c>
      <c r="O22" s="30">
        <f t="shared" si="2"/>
        <v>0</v>
      </c>
      <c r="P22" s="12"/>
      <c r="R22" s="12"/>
      <c r="S22" s="12"/>
      <c r="T22" s="12"/>
      <c r="U22" s="12"/>
    </row>
    <row r="23" spans="1:17" ht="12.75">
      <c r="A23" s="44" t="s">
        <v>117</v>
      </c>
      <c r="B23" s="29"/>
      <c r="C23" s="29">
        <f>'Cta de resultados año 1'!B17</f>
        <v>0</v>
      </c>
      <c r="D23" s="29">
        <f>'Cta de resultados año 1'!C17</f>
        <v>0</v>
      </c>
      <c r="E23" s="29">
        <f>'Cta de resultados año 1'!D17</f>
        <v>0</v>
      </c>
      <c r="F23" s="29">
        <f>'Cta de resultados año 1'!E17</f>
        <v>0</v>
      </c>
      <c r="G23" s="29">
        <f>'Cta de resultados año 1'!F17</f>
        <v>0</v>
      </c>
      <c r="H23" s="29">
        <f>'Cta de resultados año 1'!G17</f>
        <v>0</v>
      </c>
      <c r="I23" s="29">
        <f>'Cta de resultados año 1'!H17</f>
        <v>0</v>
      </c>
      <c r="J23" s="29">
        <f>'Cta de resultados año 1'!I17</f>
        <v>0</v>
      </c>
      <c r="K23" s="29">
        <f>'Cta de resultados año 1'!J17</f>
        <v>0</v>
      </c>
      <c r="L23" s="29">
        <f>'Cta de resultados año 1'!K17</f>
        <v>0</v>
      </c>
      <c r="M23" s="29">
        <f>'Cta de resultados año 1'!L17</f>
        <v>0</v>
      </c>
      <c r="N23" s="29">
        <f>'Cta de resultados año 1'!M17</f>
        <v>0</v>
      </c>
      <c r="O23" s="30">
        <f t="shared" si="2"/>
        <v>0</v>
      </c>
      <c r="Q23" s="12"/>
    </row>
    <row r="24" spans="1:15" ht="12.75">
      <c r="A24" s="44" t="s">
        <v>47</v>
      </c>
      <c r="B24" s="45"/>
      <c r="C24" s="29">
        <f>'Cta de resultados año 1'!B18</f>
        <v>0</v>
      </c>
      <c r="D24" s="29">
        <f>'Cta de resultados año 1'!C18</f>
        <v>0</v>
      </c>
      <c r="E24" s="29">
        <f>'Cta de resultados año 1'!D18</f>
        <v>0</v>
      </c>
      <c r="F24" s="29">
        <f>'Cta de resultados año 1'!E18</f>
        <v>0</v>
      </c>
      <c r="G24" s="29">
        <f>'Cta de resultados año 1'!F18</f>
        <v>0</v>
      </c>
      <c r="H24" s="29">
        <f>'Cta de resultados año 1'!G18</f>
        <v>0</v>
      </c>
      <c r="I24" s="29">
        <f>'Cta de resultados año 1'!H18</f>
        <v>0</v>
      </c>
      <c r="J24" s="29">
        <f>'Cta de resultados año 1'!I18</f>
        <v>0</v>
      </c>
      <c r="K24" s="29">
        <f>'Cta de resultados año 1'!J18</f>
        <v>0</v>
      </c>
      <c r="L24" s="29">
        <f>'Cta de resultados año 1'!K18</f>
        <v>0</v>
      </c>
      <c r="M24" s="29">
        <f>'Cta de resultados año 1'!L18</f>
        <v>0</v>
      </c>
      <c r="N24" s="29">
        <f>'Cta de resultados año 1'!M18</f>
        <v>0</v>
      </c>
      <c r="O24" s="30">
        <f t="shared" si="2"/>
        <v>0</v>
      </c>
    </row>
    <row r="25" spans="1:16" ht="12.75">
      <c r="A25" s="44" t="s">
        <v>119</v>
      </c>
      <c r="B25" s="45"/>
      <c r="C25" s="29">
        <f>'Cta de resultados año 1'!B21</f>
        <v>0</v>
      </c>
      <c r="D25" s="29">
        <f>'Cta de resultados año 1'!C21</f>
        <v>0</v>
      </c>
      <c r="E25" s="29">
        <f>'Cta de resultados año 1'!D21</f>
        <v>0</v>
      </c>
      <c r="F25" s="29">
        <f>'Cta de resultados año 1'!E21</f>
        <v>0</v>
      </c>
      <c r="G25" s="29">
        <f>'Cta de resultados año 1'!F21</f>
        <v>0</v>
      </c>
      <c r="H25" s="29">
        <f>'Cta de resultados año 1'!G21</f>
        <v>0</v>
      </c>
      <c r="I25" s="29">
        <f>'Cta de resultados año 1'!H21</f>
        <v>0</v>
      </c>
      <c r="J25" s="29">
        <f>'Cta de resultados año 1'!I21</f>
        <v>0</v>
      </c>
      <c r="K25" s="29">
        <f>'Cta de resultados año 1'!J21</f>
        <v>0</v>
      </c>
      <c r="L25" s="29">
        <f>'Cta de resultados año 1'!K21</f>
        <v>0</v>
      </c>
      <c r="M25" s="29">
        <f>'Cta de resultados año 1'!L21</f>
        <v>0</v>
      </c>
      <c r="N25" s="29">
        <f>'Cta de resultados año 1'!M21</f>
        <v>0</v>
      </c>
      <c r="O25" s="30">
        <f t="shared" si="2"/>
        <v>0</v>
      </c>
      <c r="P25" s="12"/>
    </row>
    <row r="26" spans="1:21" ht="12.75">
      <c r="A26" s="44" t="s">
        <v>120</v>
      </c>
      <c r="B26" s="45"/>
      <c r="C26" s="29">
        <f>'Cta de resultados año 1'!B22</f>
        <v>0</v>
      </c>
      <c r="D26" s="29">
        <f>'Cta de resultados año 1'!C22</f>
        <v>0</v>
      </c>
      <c r="E26" s="29">
        <f>'Cta de resultados año 1'!D22</f>
        <v>0</v>
      </c>
      <c r="F26" s="29">
        <f>'Cta de resultados año 1'!E22</f>
        <v>0</v>
      </c>
      <c r="G26" s="29">
        <f>'Cta de resultados año 1'!F22</f>
        <v>0</v>
      </c>
      <c r="H26" s="29">
        <f>'Cta de resultados año 1'!G22</f>
        <v>0</v>
      </c>
      <c r="I26" s="29">
        <f>'Cta de resultados año 1'!H22</f>
        <v>0</v>
      </c>
      <c r="J26" s="29">
        <f>'Cta de resultados año 1'!I22</f>
        <v>0</v>
      </c>
      <c r="K26" s="29">
        <f>'Cta de resultados año 1'!J22</f>
        <v>0</v>
      </c>
      <c r="L26" s="29">
        <f>'Cta de resultados año 1'!K22</f>
        <v>0</v>
      </c>
      <c r="M26" s="29">
        <f>'Cta de resultados año 1'!L22</f>
        <v>0</v>
      </c>
      <c r="N26" s="29">
        <f>'Cta de resultados año 1'!M22</f>
        <v>0</v>
      </c>
      <c r="O26" s="30">
        <f t="shared" si="2"/>
        <v>0</v>
      </c>
      <c r="P26" s="12"/>
      <c r="R26" s="12"/>
      <c r="S26" s="12"/>
      <c r="T26" s="12"/>
      <c r="U26" s="12"/>
    </row>
    <row r="27" spans="1:21" ht="12.75">
      <c r="A27" s="157" t="s">
        <v>121</v>
      </c>
      <c r="B27" s="45"/>
      <c r="C27" s="29">
        <f>'Cta de resultados año 1'!B23</f>
        <v>0</v>
      </c>
      <c r="D27" s="29">
        <f>'Cta de resultados año 1'!C23</f>
        <v>0</v>
      </c>
      <c r="E27" s="29">
        <f>'Cta de resultados año 1'!D23</f>
        <v>0</v>
      </c>
      <c r="F27" s="29">
        <f>'Cta de resultados año 1'!E23</f>
        <v>0</v>
      </c>
      <c r="G27" s="29">
        <f>'Cta de resultados año 1'!F23</f>
        <v>0</v>
      </c>
      <c r="H27" s="29">
        <f>'Cta de resultados año 1'!G23</f>
        <v>0</v>
      </c>
      <c r="I27" s="29">
        <f>'Cta de resultados año 1'!H23</f>
        <v>0</v>
      </c>
      <c r="J27" s="29">
        <f>'Cta de resultados año 1'!I23</f>
        <v>0</v>
      </c>
      <c r="K27" s="29">
        <f>'Cta de resultados año 1'!J23</f>
        <v>0</v>
      </c>
      <c r="L27" s="29">
        <f>'Cta de resultados año 1'!K23</f>
        <v>0</v>
      </c>
      <c r="M27" s="29">
        <f>'Cta de resultados año 1'!L23</f>
        <v>0</v>
      </c>
      <c r="N27" s="29">
        <f>'Cta de resultados año 1'!M23</f>
        <v>0</v>
      </c>
      <c r="O27" s="30">
        <f t="shared" si="2"/>
        <v>0</v>
      </c>
      <c r="P27" s="12"/>
      <c r="R27" s="12"/>
      <c r="S27" s="12"/>
      <c r="T27" s="12"/>
      <c r="U27" s="12"/>
    </row>
    <row r="28" spans="1:21" s="153" customFormat="1" ht="12.75">
      <c r="A28" s="44" t="s">
        <v>305</v>
      </c>
      <c r="B28" s="45">
        <f>'Inversión-financiación inicial'!B20</f>
        <v>0</v>
      </c>
      <c r="C28" s="45">
        <f>'Inversión-financiación inicial'!F30-'Tesoreria año 1'!B28</f>
        <v>0</v>
      </c>
      <c r="D28" s="45"/>
      <c r="E28" s="45"/>
      <c r="F28" s="45"/>
      <c r="G28" s="45"/>
      <c r="H28" s="45"/>
      <c r="I28" s="45"/>
      <c r="J28" s="45"/>
      <c r="K28" s="45"/>
      <c r="L28" s="45"/>
      <c r="M28" s="45"/>
      <c r="N28" s="45"/>
      <c r="O28" s="242">
        <f>SUM(B28:N28)</f>
        <v>0</v>
      </c>
      <c r="P28" s="239"/>
      <c r="R28" s="239"/>
      <c r="S28" s="239"/>
      <c r="T28" s="239"/>
      <c r="U28" s="239"/>
    </row>
    <row r="29" spans="1:21" s="153" customFormat="1" ht="12.75">
      <c r="A29" s="44" t="s">
        <v>155</v>
      </c>
      <c r="B29" s="45"/>
      <c r="C29" s="45">
        <f>(SUM(C20:C28)+$C$47)*0.21</f>
        <v>0</v>
      </c>
      <c r="D29" s="45">
        <f aca="true" t="shared" si="4" ref="D29:N29">(SUM(D20:D28)+$C$47)*0.21</f>
        <v>0</v>
      </c>
      <c r="E29" s="45">
        <f t="shared" si="4"/>
        <v>0</v>
      </c>
      <c r="F29" s="45">
        <f t="shared" si="4"/>
        <v>0</v>
      </c>
      <c r="G29" s="45">
        <f t="shared" si="4"/>
        <v>0</v>
      </c>
      <c r="H29" s="45">
        <f t="shared" si="4"/>
        <v>0</v>
      </c>
      <c r="I29" s="45">
        <f t="shared" si="4"/>
        <v>0</v>
      </c>
      <c r="J29" s="45">
        <f t="shared" si="4"/>
        <v>0</v>
      </c>
      <c r="K29" s="45">
        <f t="shared" si="4"/>
        <v>0</v>
      </c>
      <c r="L29" s="45">
        <f t="shared" si="4"/>
        <v>0</v>
      </c>
      <c r="M29" s="45">
        <f t="shared" si="4"/>
        <v>0</v>
      </c>
      <c r="N29" s="45">
        <f t="shared" si="4"/>
        <v>0</v>
      </c>
      <c r="O29" s="242">
        <f>SUM(C29:N29)</f>
        <v>0</v>
      </c>
      <c r="P29" s="239"/>
      <c r="R29" s="239"/>
      <c r="S29" s="239"/>
      <c r="T29" s="239"/>
      <c r="U29" s="239"/>
    </row>
    <row r="30" spans="1:21" s="10" customFormat="1" ht="12.75">
      <c r="A30" s="48" t="s">
        <v>156</v>
      </c>
      <c r="B30" s="49"/>
      <c r="C30" s="49"/>
      <c r="D30" s="49"/>
      <c r="F30" s="49">
        <f>IF(D40&gt;0,D40,0)+D44</f>
        <v>0</v>
      </c>
      <c r="G30" s="49"/>
      <c r="I30" s="49">
        <f>IF(G40&gt;0,G40,0)+G44</f>
        <v>0</v>
      </c>
      <c r="J30" s="49"/>
      <c r="L30" s="49">
        <f>IF(J40&gt;0,J40,0)+J44</f>
        <v>0</v>
      </c>
      <c r="M30" s="49"/>
      <c r="N30" s="243"/>
      <c r="O30" s="240">
        <f>SUM(C30:N30)</f>
        <v>0</v>
      </c>
      <c r="P30" s="241"/>
      <c r="R30" s="241"/>
      <c r="S30" s="241"/>
      <c r="T30" s="241"/>
      <c r="U30" s="241"/>
    </row>
    <row r="31" spans="1:21" s="153" customFormat="1" ht="12.75">
      <c r="A31" s="44" t="s">
        <v>157</v>
      </c>
      <c r="B31" s="45"/>
      <c r="C31" s="321"/>
      <c r="D31" s="321"/>
      <c r="E31" s="321"/>
      <c r="F31" s="321"/>
      <c r="G31" s="321"/>
      <c r="H31" s="321"/>
      <c r="I31" s="321"/>
      <c r="J31" s="321"/>
      <c r="K31" s="321"/>
      <c r="L31" s="321"/>
      <c r="M31" s="321"/>
      <c r="N31" s="321"/>
      <c r="O31" s="242">
        <f>SUM(C31:N31)</f>
        <v>0</v>
      </c>
      <c r="P31" s="239"/>
      <c r="R31" s="239"/>
      <c r="S31" s="239"/>
      <c r="T31" s="239"/>
      <c r="U31" s="239"/>
    </row>
    <row r="32" spans="1:21" ht="12.75">
      <c r="A32" s="46" t="s">
        <v>158</v>
      </c>
      <c r="B32" s="33">
        <f aca="true" t="shared" si="5" ref="B32:N32">SUM(B14:B31)</f>
        <v>0</v>
      </c>
      <c r="C32" s="33" t="e">
        <f>SUM(C14:C31)</f>
        <v>#DIV/0!</v>
      </c>
      <c r="D32" s="33" t="e">
        <f t="shared" si="5"/>
        <v>#DIV/0!</v>
      </c>
      <c r="E32" s="33" t="e">
        <f t="shared" si="5"/>
        <v>#DIV/0!</v>
      </c>
      <c r="F32" s="33" t="e">
        <f t="shared" si="5"/>
        <v>#DIV/0!</v>
      </c>
      <c r="G32" s="33" t="e">
        <f t="shared" si="5"/>
        <v>#DIV/0!</v>
      </c>
      <c r="H32" s="33" t="e">
        <f t="shared" si="5"/>
        <v>#DIV/0!</v>
      </c>
      <c r="I32" s="33" t="e">
        <f t="shared" si="5"/>
        <v>#DIV/0!</v>
      </c>
      <c r="J32" s="33" t="e">
        <f t="shared" si="5"/>
        <v>#DIV/0!</v>
      </c>
      <c r="K32" s="33" t="e">
        <f t="shared" si="5"/>
        <v>#DIV/0!</v>
      </c>
      <c r="L32" s="33" t="e">
        <f t="shared" si="5"/>
        <v>#DIV/0!</v>
      </c>
      <c r="M32" s="33" t="e">
        <f t="shared" si="5"/>
        <v>#DIV/0!</v>
      </c>
      <c r="N32" s="33" t="e">
        <f t="shared" si="5"/>
        <v>#DIV/0!</v>
      </c>
      <c r="O32" s="34" t="e">
        <f>SUM(O14:O31)</f>
        <v>#DIV/0!</v>
      </c>
      <c r="P32" s="12"/>
      <c r="R32" s="12"/>
      <c r="S32" s="12"/>
      <c r="T32" s="12"/>
      <c r="U32" s="12"/>
    </row>
    <row r="33" spans="1:15" ht="12.75">
      <c r="A33" s="51" t="s">
        <v>159</v>
      </c>
      <c r="B33" s="52">
        <f aca="true" t="shared" si="6" ref="B33:O33">SUM(B12-B32)</f>
        <v>0</v>
      </c>
      <c r="C33" s="52" t="e">
        <f t="shared" si="6"/>
        <v>#DIV/0!</v>
      </c>
      <c r="D33" s="52" t="e">
        <f t="shared" si="6"/>
        <v>#DIV/0!</v>
      </c>
      <c r="E33" s="52" t="e">
        <f t="shared" si="6"/>
        <v>#DIV/0!</v>
      </c>
      <c r="F33" s="52" t="e">
        <f t="shared" si="6"/>
        <v>#DIV/0!</v>
      </c>
      <c r="G33" s="52" t="e">
        <f t="shared" si="6"/>
        <v>#DIV/0!</v>
      </c>
      <c r="H33" s="52" t="e">
        <f t="shared" si="6"/>
        <v>#DIV/0!</v>
      </c>
      <c r="I33" s="52" t="e">
        <f t="shared" si="6"/>
        <v>#DIV/0!</v>
      </c>
      <c r="J33" s="52" t="e">
        <f t="shared" si="6"/>
        <v>#DIV/0!</v>
      </c>
      <c r="K33" s="52" t="e">
        <f t="shared" si="6"/>
        <v>#DIV/0!</v>
      </c>
      <c r="L33" s="52" t="e">
        <f t="shared" si="6"/>
        <v>#DIV/0!</v>
      </c>
      <c r="M33" s="52" t="e">
        <f t="shared" si="6"/>
        <v>#DIV/0!</v>
      </c>
      <c r="N33" s="52" t="e">
        <f t="shared" si="6"/>
        <v>#DIV/0!</v>
      </c>
      <c r="O33" s="53" t="e">
        <f t="shared" si="6"/>
        <v>#DIV/0!</v>
      </c>
    </row>
    <row r="34" spans="1:16" ht="12.75">
      <c r="A34" s="46" t="s">
        <v>160</v>
      </c>
      <c r="B34" s="33">
        <v>0</v>
      </c>
      <c r="C34" s="33">
        <f>B35</f>
        <v>0</v>
      </c>
      <c r="D34" s="33" t="e">
        <f aca="true" t="shared" si="7" ref="D34:O34">C35</f>
        <v>#DIV/0!</v>
      </c>
      <c r="E34" s="33" t="e">
        <f t="shared" si="7"/>
        <v>#DIV/0!</v>
      </c>
      <c r="F34" s="33" t="e">
        <f t="shared" si="7"/>
        <v>#DIV/0!</v>
      </c>
      <c r="G34" s="33" t="e">
        <f t="shared" si="7"/>
        <v>#DIV/0!</v>
      </c>
      <c r="H34" s="33" t="e">
        <f t="shared" si="7"/>
        <v>#DIV/0!</v>
      </c>
      <c r="I34" s="33" t="e">
        <f t="shared" si="7"/>
        <v>#DIV/0!</v>
      </c>
      <c r="J34" s="33" t="e">
        <f t="shared" si="7"/>
        <v>#DIV/0!</v>
      </c>
      <c r="K34" s="33" t="e">
        <f t="shared" si="7"/>
        <v>#DIV/0!</v>
      </c>
      <c r="L34" s="33" t="e">
        <f t="shared" si="7"/>
        <v>#DIV/0!</v>
      </c>
      <c r="M34" s="33" t="e">
        <f t="shared" si="7"/>
        <v>#DIV/0!</v>
      </c>
      <c r="N34" s="33" t="e">
        <f t="shared" si="7"/>
        <v>#DIV/0!</v>
      </c>
      <c r="O34" s="33" t="e">
        <f t="shared" si="7"/>
        <v>#DIV/0!</v>
      </c>
      <c r="P34" s="12"/>
    </row>
    <row r="35" spans="1:15" ht="12.75">
      <c r="A35" s="54" t="s">
        <v>161</v>
      </c>
      <c r="B35" s="38">
        <f aca="true" t="shared" si="8" ref="B35:N35">SUM(B33:B34)</f>
        <v>0</v>
      </c>
      <c r="C35" s="38" t="e">
        <f t="shared" si="8"/>
        <v>#DIV/0!</v>
      </c>
      <c r="D35" s="38" t="e">
        <f t="shared" si="8"/>
        <v>#DIV/0!</v>
      </c>
      <c r="E35" s="38" t="e">
        <f t="shared" si="8"/>
        <v>#DIV/0!</v>
      </c>
      <c r="F35" s="38" t="e">
        <f t="shared" si="8"/>
        <v>#DIV/0!</v>
      </c>
      <c r="G35" s="38" t="e">
        <f t="shared" si="8"/>
        <v>#DIV/0!</v>
      </c>
      <c r="H35" s="38" t="e">
        <f t="shared" si="8"/>
        <v>#DIV/0!</v>
      </c>
      <c r="I35" s="38" t="e">
        <f t="shared" si="8"/>
        <v>#DIV/0!</v>
      </c>
      <c r="J35" s="38" t="e">
        <f t="shared" si="8"/>
        <v>#DIV/0!</v>
      </c>
      <c r="K35" s="38" t="e">
        <f t="shared" si="8"/>
        <v>#DIV/0!</v>
      </c>
      <c r="L35" s="38" t="e">
        <f t="shared" si="8"/>
        <v>#DIV/0!</v>
      </c>
      <c r="M35" s="38" t="e">
        <f t="shared" si="8"/>
        <v>#DIV/0!</v>
      </c>
      <c r="N35" s="38" t="e">
        <f t="shared" si="8"/>
        <v>#DIV/0!</v>
      </c>
      <c r="O35" s="39"/>
    </row>
    <row r="37" spans="1:3" ht="12.75">
      <c r="A37" s="1" t="s">
        <v>162</v>
      </c>
      <c r="C37" s="12"/>
    </row>
    <row r="38" spans="4:15" ht="12.75">
      <c r="D38" s="55">
        <f>SUM(C10:E10)</f>
        <v>0</v>
      </c>
      <c r="E38" s="12"/>
      <c r="G38" s="55">
        <f>SUM(F10:H10)</f>
        <v>0</v>
      </c>
      <c r="J38" s="55">
        <f>SUM(I10:K10)</f>
        <v>0</v>
      </c>
      <c r="M38" s="55">
        <f>SUM(L10:N10)</f>
        <v>0</v>
      </c>
      <c r="O38" s="55"/>
    </row>
    <row r="39" spans="4:15" ht="12.75">
      <c r="D39" s="55">
        <f>SUM(C29:E29)</f>
        <v>0</v>
      </c>
      <c r="G39" s="55">
        <f>SUM(F29:H29)</f>
        <v>0</v>
      </c>
      <c r="J39" s="55">
        <f>SUM(I29:K29)</f>
        <v>0</v>
      </c>
      <c r="M39" s="55">
        <f>SUM(L29:N29)</f>
        <v>0</v>
      </c>
      <c r="O39" s="55"/>
    </row>
    <row r="40" spans="1:16" ht="12.75">
      <c r="A40" t="s">
        <v>163</v>
      </c>
      <c r="D40" s="55">
        <f>D38-D39</f>
        <v>0</v>
      </c>
      <c r="E40" s="143"/>
      <c r="G40" s="55">
        <f>G38-G39+IF(D40&lt;0,D40,0)</f>
        <v>0</v>
      </c>
      <c r="H40" s="143"/>
      <c r="J40" s="55">
        <f>J38-J39+IF(G40&lt;0,G40,0)</f>
        <v>0</v>
      </c>
      <c r="K40" s="143"/>
      <c r="M40" s="55">
        <f>M38-M39+IF(J40&lt;0,J40,0)</f>
        <v>0</v>
      </c>
      <c r="N40" s="143"/>
      <c r="O40" s="12">
        <f>+D40+G40+J40+M40</f>
        <v>0</v>
      </c>
      <c r="P40" s="143"/>
    </row>
    <row r="41" spans="1:17" ht="12.75">
      <c r="A41" s="158"/>
      <c r="B41" s="158"/>
      <c r="D41" s="161"/>
      <c r="E41" s="162"/>
      <c r="F41" s="158"/>
      <c r="G41" s="161"/>
      <c r="H41" s="162"/>
      <c r="I41" s="158"/>
      <c r="J41" s="161"/>
      <c r="K41" s="162"/>
      <c r="L41" s="158"/>
      <c r="M41" s="161"/>
      <c r="N41" s="162"/>
      <c r="O41" s="161"/>
      <c r="P41" s="143"/>
      <c r="Q41" s="12"/>
    </row>
    <row r="42" spans="1:17" ht="12.75">
      <c r="A42" t="s">
        <v>319</v>
      </c>
      <c r="B42" t="s">
        <v>243</v>
      </c>
      <c r="D42" s="12"/>
      <c r="E42" s="143">
        <f>+D40+D42+D44</f>
        <v>0</v>
      </c>
      <c r="G42" s="12"/>
      <c r="H42" s="143">
        <f>+G40+G42+G44</f>
        <v>0</v>
      </c>
      <c r="J42" s="12"/>
      <c r="K42" s="143">
        <f>+J40+J42+J44</f>
        <v>0</v>
      </c>
      <c r="M42" s="12"/>
      <c r="N42" s="143">
        <f>+M40+M42+M44</f>
        <v>0</v>
      </c>
      <c r="O42" s="12"/>
      <c r="P42" s="141"/>
      <c r="Q42" s="12"/>
    </row>
    <row r="43" spans="4:17" ht="12.75">
      <c r="D43" s="12"/>
      <c r="E43" s="143"/>
      <c r="G43" s="12"/>
      <c r="H43" s="143"/>
      <c r="J43" s="12"/>
      <c r="K43" s="143"/>
      <c r="M43" s="12"/>
      <c r="N43" s="143"/>
      <c r="O43" s="12"/>
      <c r="P43" s="141"/>
      <c r="Q43" s="12"/>
    </row>
    <row r="44" spans="1:15" ht="12.75">
      <c r="A44" t="s">
        <v>320</v>
      </c>
      <c r="D44">
        <f>-$D$49</f>
        <v>0</v>
      </c>
      <c r="E44" s="143"/>
      <c r="G44">
        <f>-$D$49</f>
        <v>0</v>
      </c>
      <c r="H44" s="143"/>
      <c r="J44">
        <f>-$D$49</f>
        <v>0</v>
      </c>
      <c r="K44" s="143"/>
      <c r="M44">
        <f>-$D$49</f>
        <v>0</v>
      </c>
      <c r="N44" s="143"/>
      <c r="O44" s="12">
        <f>SUM(D44:M44)</f>
        <v>0</v>
      </c>
    </row>
    <row r="47" spans="2:4" ht="12.75">
      <c r="B47" t="s">
        <v>115</v>
      </c>
      <c r="C47" s="239">
        <f>'Cta de resultados año 1'!B15</f>
        <v>0</v>
      </c>
      <c r="D47" s="153">
        <f>C47*3</f>
        <v>0</v>
      </c>
    </row>
    <row r="48" spans="3:6" ht="12.75">
      <c r="C48" s="153">
        <f>C47*0.21</f>
        <v>0</v>
      </c>
      <c r="D48" s="153">
        <f>C48*3</f>
        <v>0</v>
      </c>
      <c r="F48" s="12"/>
    </row>
    <row r="49" spans="3:12" ht="12.75">
      <c r="C49" s="153">
        <f>-C47*0.21</f>
        <v>0</v>
      </c>
      <c r="D49" s="153">
        <f>C49*3</f>
        <v>0</v>
      </c>
      <c r="L49">
        <f>IF(D40&gt;0,D40,0)+IF(D41&gt;0,D41,0)+IF(D44&gt;0,D44,0)</f>
        <v>0</v>
      </c>
    </row>
    <row r="50" spans="3:4" ht="12.75">
      <c r="C50" s="153">
        <f>C47+C48+C49</f>
        <v>0</v>
      </c>
      <c r="D50" s="153">
        <f>C50*3</f>
        <v>0</v>
      </c>
    </row>
  </sheetData>
  <sheetProtection password="DC7B" sheet="1" selectLockedCells="1" selectUnlockedCells="1"/>
  <mergeCells count="4">
    <mergeCell ref="A2:O2"/>
    <mergeCell ref="C3:O3"/>
    <mergeCell ref="C5:O5"/>
    <mergeCell ref="C13:O13"/>
  </mergeCells>
  <conditionalFormatting sqref="B32:O32 C34:O34 B12:O12">
    <cfRule type="cellIs" priority="1" dxfId="0" operator="equal" stopIfTrue="1">
      <formula>0</formula>
    </cfRule>
  </conditionalFormatting>
  <conditionalFormatting sqref="B33:O33 B35:O35 O14:O31 O6:O11">
    <cfRule type="cellIs" priority="2" dxfId="1" operator="equal" stopIfTrue="1">
      <formula>0</formula>
    </cfRule>
  </conditionalFormatting>
  <printOptions/>
  <pageMargins left="0.7875" right="0.7875" top="1.0631944444444443" bottom="1.0631944444444443" header="0.7875" footer="0.7875"/>
  <pageSetup horizontalDpi="300" verticalDpi="300" orientation="landscape" paperSize="9" r:id="rId3"/>
  <headerFooter alignWithMargins="0">
    <oddHeader>&amp;C&amp;"Times New Roman,Predeterminado"&amp;12&amp;A</oddHeader>
    <oddFooter>&amp;C&amp;"Times New Roman,Predeterminado"&amp;12Página &amp;P</oddFooter>
  </headerFooter>
  <legacyDrawing r:id="rId2"/>
</worksheet>
</file>

<file path=xl/worksheets/sheet8.xml><?xml version="1.0" encoding="utf-8"?>
<worksheet xmlns="http://schemas.openxmlformats.org/spreadsheetml/2006/main" xmlns:r="http://schemas.openxmlformats.org/officeDocument/2006/relationships">
  <dimension ref="A1:T47"/>
  <sheetViews>
    <sheetView zoomScalePageLayoutView="0" workbookViewId="0" topLeftCell="A1">
      <selection activeCell="B29" sqref="B29:M29"/>
    </sheetView>
  </sheetViews>
  <sheetFormatPr defaultColWidth="11.57421875" defaultRowHeight="12.75"/>
  <cols>
    <col min="1" max="1" width="18.00390625" style="0" customWidth="1"/>
    <col min="2" max="9" width="9.140625" style="255" bestFit="1" customWidth="1"/>
    <col min="10" max="10" width="10.140625" style="255" bestFit="1" customWidth="1"/>
    <col min="11" max="11" width="9.140625" style="255" bestFit="1" customWidth="1"/>
    <col min="12" max="12" width="9.28125" style="255" bestFit="1" customWidth="1"/>
    <col min="13" max="13" width="9.140625" style="255" bestFit="1" customWidth="1"/>
    <col min="14" max="14" width="10.140625" style="255" bestFit="1" customWidth="1"/>
  </cols>
  <sheetData>
    <row r="1" spans="2:13" ht="12.75">
      <c r="B1" s="255" t="s">
        <v>130</v>
      </c>
      <c r="C1" s="255" t="s">
        <v>131</v>
      </c>
      <c r="D1" s="255" t="s">
        <v>132</v>
      </c>
      <c r="E1" s="255" t="s">
        <v>133</v>
      </c>
      <c r="F1" s="255" t="s">
        <v>134</v>
      </c>
      <c r="G1" s="255" t="s">
        <v>135</v>
      </c>
      <c r="H1" s="255" t="s">
        <v>136</v>
      </c>
      <c r="I1" s="255" t="s">
        <v>137</v>
      </c>
      <c r="J1" s="255" t="s">
        <v>138</v>
      </c>
      <c r="K1" s="255" t="s">
        <v>139</v>
      </c>
      <c r="L1" s="255" t="s">
        <v>140</v>
      </c>
      <c r="M1" s="255" t="s">
        <v>141</v>
      </c>
    </row>
    <row r="2" spans="1:14" ht="12.75">
      <c r="A2" s="326" t="s">
        <v>142</v>
      </c>
      <c r="B2" s="326"/>
      <c r="C2" s="326"/>
      <c r="D2" s="326"/>
      <c r="E2" s="326"/>
      <c r="F2" s="326"/>
      <c r="G2" s="326"/>
      <c r="H2" s="326"/>
      <c r="I2" s="326"/>
      <c r="J2" s="326"/>
      <c r="K2" s="326"/>
      <c r="L2" s="326"/>
      <c r="M2" s="326"/>
      <c r="N2" s="326"/>
    </row>
    <row r="3" spans="1:14" ht="12.75">
      <c r="A3" s="13" t="s">
        <v>56</v>
      </c>
      <c r="B3" s="336" t="s">
        <v>94</v>
      </c>
      <c r="C3" s="336"/>
      <c r="D3" s="336"/>
      <c r="E3" s="336"/>
      <c r="F3" s="336"/>
      <c r="G3" s="336"/>
      <c r="H3" s="336"/>
      <c r="I3" s="336"/>
      <c r="J3" s="336"/>
      <c r="K3" s="336"/>
      <c r="L3" s="336"/>
      <c r="M3" s="336"/>
      <c r="N3" s="336"/>
    </row>
    <row r="4" spans="1:14" ht="12.75">
      <c r="A4" s="26"/>
      <c r="B4" s="273" t="s">
        <v>95</v>
      </c>
      <c r="C4" s="273" t="s">
        <v>96</v>
      </c>
      <c r="D4" s="273" t="s">
        <v>97</v>
      </c>
      <c r="E4" s="273" t="s">
        <v>98</v>
      </c>
      <c r="F4" s="273" t="s">
        <v>99</v>
      </c>
      <c r="G4" s="273" t="s">
        <v>100</v>
      </c>
      <c r="H4" s="273" t="s">
        <v>101</v>
      </c>
      <c r="I4" s="273" t="s">
        <v>102</v>
      </c>
      <c r="J4" s="273" t="s">
        <v>103</v>
      </c>
      <c r="K4" s="273" t="s">
        <v>104</v>
      </c>
      <c r="L4" s="273" t="s">
        <v>105</v>
      </c>
      <c r="M4" s="273" t="s">
        <v>106</v>
      </c>
      <c r="N4" s="274" t="s">
        <v>71</v>
      </c>
    </row>
    <row r="5" spans="1:14" ht="12.75">
      <c r="A5" s="32" t="s">
        <v>144</v>
      </c>
      <c r="B5" s="337"/>
      <c r="C5" s="337"/>
      <c r="D5" s="337"/>
      <c r="E5" s="337"/>
      <c r="F5" s="337"/>
      <c r="G5" s="337"/>
      <c r="H5" s="337"/>
      <c r="I5" s="337"/>
      <c r="J5" s="337"/>
      <c r="K5" s="337"/>
      <c r="L5" s="337"/>
      <c r="M5" s="337"/>
      <c r="N5" s="337"/>
    </row>
    <row r="6" spans="1:14" ht="12.75">
      <c r="A6" s="44" t="s">
        <v>144</v>
      </c>
      <c r="B6" s="259">
        <f>'Cta de resultados año 2'!B6</f>
        <v>0</v>
      </c>
      <c r="C6" s="259">
        <f>'Cta de resultados año 2'!C6</f>
        <v>0</v>
      </c>
      <c r="D6" s="259">
        <f>'Cta de resultados año 2'!D6</f>
        <v>0</v>
      </c>
      <c r="E6" s="259">
        <f>'Cta de resultados año 2'!E6</f>
        <v>0</v>
      </c>
      <c r="F6" s="259">
        <f>'Cta de resultados año 2'!F6</f>
        <v>0</v>
      </c>
      <c r="G6" s="259">
        <f>'Cta de resultados año 2'!G6</f>
        <v>0</v>
      </c>
      <c r="H6" s="259">
        <f>'Cta de resultados año 2'!H6</f>
        <v>0</v>
      </c>
      <c r="I6" s="259">
        <f>'Cta de resultados año 2'!I6</f>
        <v>0</v>
      </c>
      <c r="J6" s="259">
        <f>'Cta de resultados año 2'!J6</f>
        <v>0</v>
      </c>
      <c r="K6" s="259">
        <f>'Cta de resultados año 2'!K6</f>
        <v>0</v>
      </c>
      <c r="L6" s="259">
        <f>'Cta de resultados año 2'!L6</f>
        <v>0</v>
      </c>
      <c r="M6" s="259">
        <f>'Cta de resultados año 2'!M6</f>
        <v>0</v>
      </c>
      <c r="N6" s="262">
        <f>SUM(B6:M6)</f>
        <v>0</v>
      </c>
    </row>
    <row r="7" spans="1:20" s="5" customFormat="1" ht="12.75">
      <c r="A7" s="237" t="s">
        <v>314</v>
      </c>
      <c r="B7" s="261">
        <f>'Cta de resultados año 2'!B7</f>
        <v>0</v>
      </c>
      <c r="C7" s="261">
        <f>'Cta de resultados año 2'!C7</f>
        <v>0</v>
      </c>
      <c r="D7" s="261">
        <f>'Cta de resultados año 2'!D7</f>
        <v>0</v>
      </c>
      <c r="E7" s="261">
        <f>'Cta de resultados año 2'!E7</f>
        <v>0</v>
      </c>
      <c r="F7" s="261">
        <f>'Cta de resultados año 2'!F7</f>
        <v>0</v>
      </c>
      <c r="G7" s="261">
        <f>'Cta de resultados año 2'!G7</f>
        <v>0</v>
      </c>
      <c r="H7" s="261">
        <f>'Cta de resultados año 2'!H7</f>
        <v>0</v>
      </c>
      <c r="I7" s="261">
        <f>'Cta de resultados año 2'!I7</f>
        <v>0</v>
      </c>
      <c r="J7" s="261">
        <f>'Cta de resultados año 2'!J7</f>
        <v>0</v>
      </c>
      <c r="K7" s="261">
        <f>'Cta de resultados año 2'!K7</f>
        <v>0</v>
      </c>
      <c r="L7" s="261">
        <f>'Cta de resultados año 2'!L7</f>
        <v>0</v>
      </c>
      <c r="M7" s="261">
        <f>'Cta de resultados año 2'!M7</f>
        <v>0</v>
      </c>
      <c r="N7" s="275">
        <f>SUM(B7:M7)</f>
        <v>0</v>
      </c>
      <c r="O7" s="160"/>
      <c r="Q7" s="160"/>
      <c r="R7" s="160"/>
      <c r="S7" s="160"/>
      <c r="T7" s="160"/>
    </row>
    <row r="8" spans="1:14" ht="12.75">
      <c r="A8" s="44" t="s">
        <v>109</v>
      </c>
      <c r="B8" s="259">
        <f>'Cta de resultados año 2'!B8</f>
        <v>0</v>
      </c>
      <c r="C8" s="259">
        <f>'Cta de resultados año 2'!C8</f>
        <v>0</v>
      </c>
      <c r="D8" s="259">
        <f>'Cta de resultados año 2'!D8</f>
        <v>0</v>
      </c>
      <c r="E8" s="259">
        <f>'Cta de resultados año 2'!E8</f>
        <v>0</v>
      </c>
      <c r="F8" s="259">
        <f>'Cta de resultados año 2'!F8</f>
        <v>0</v>
      </c>
      <c r="G8" s="259">
        <f>'Cta de resultados año 2'!G8</f>
        <v>0</v>
      </c>
      <c r="H8" s="259">
        <f>'Cta de resultados año 2'!H8</f>
        <v>0</v>
      </c>
      <c r="I8" s="259">
        <f>'Cta de resultados año 2'!I8</f>
        <v>0</v>
      </c>
      <c r="J8" s="259">
        <f>'Cta de resultados año 2'!J8</f>
        <v>0</v>
      </c>
      <c r="K8" s="259">
        <f>'Cta de resultados año 2'!K8</f>
        <v>0</v>
      </c>
      <c r="L8" s="259">
        <f>'Cta de resultados año 2'!L8</f>
        <v>0</v>
      </c>
      <c r="M8" s="259">
        <f>'Cta de resultados año 2'!M8-'TOMA DE DATOS'!D75*0.1</f>
        <v>0</v>
      </c>
      <c r="N8" s="262">
        <f>SUM(B8:M8)</f>
        <v>0</v>
      </c>
    </row>
    <row r="9" spans="1:14" ht="12.75">
      <c r="A9" s="44" t="s">
        <v>145</v>
      </c>
      <c r="B9" s="259">
        <f>SUM(B6:B7)*0.21</f>
        <v>0</v>
      </c>
      <c r="C9" s="259">
        <f aca="true" t="shared" si="0" ref="C9:M9">SUM(C6:C7)*0.21</f>
        <v>0</v>
      </c>
      <c r="D9" s="259">
        <f t="shared" si="0"/>
        <v>0</v>
      </c>
      <c r="E9" s="259">
        <f t="shared" si="0"/>
        <v>0</v>
      </c>
      <c r="F9" s="259">
        <f t="shared" si="0"/>
        <v>0</v>
      </c>
      <c r="G9" s="259">
        <f t="shared" si="0"/>
        <v>0</v>
      </c>
      <c r="H9" s="259">
        <f t="shared" si="0"/>
        <v>0</v>
      </c>
      <c r="I9" s="259">
        <f t="shared" si="0"/>
        <v>0</v>
      </c>
      <c r="J9" s="259">
        <f t="shared" si="0"/>
        <v>0</v>
      </c>
      <c r="K9" s="259">
        <f t="shared" si="0"/>
        <v>0</v>
      </c>
      <c r="L9" s="259">
        <f t="shared" si="0"/>
        <v>0</v>
      </c>
      <c r="M9" s="259">
        <f t="shared" si="0"/>
        <v>0</v>
      </c>
      <c r="N9" s="262">
        <f>SUM(B9:M9)</f>
        <v>0</v>
      </c>
    </row>
    <row r="10" spans="1:14" ht="12.75">
      <c r="A10" s="46" t="s">
        <v>146</v>
      </c>
      <c r="B10" s="268">
        <f>SUM(B6:B9)</f>
        <v>0</v>
      </c>
      <c r="C10" s="268">
        <f aca="true" t="shared" si="1" ref="C10:M10">SUM(C6:C9)</f>
        <v>0</v>
      </c>
      <c r="D10" s="268">
        <f t="shared" si="1"/>
        <v>0</v>
      </c>
      <c r="E10" s="268">
        <f t="shared" si="1"/>
        <v>0</v>
      </c>
      <c r="F10" s="268">
        <f t="shared" si="1"/>
        <v>0</v>
      </c>
      <c r="G10" s="268">
        <f t="shared" si="1"/>
        <v>0</v>
      </c>
      <c r="H10" s="268">
        <f t="shared" si="1"/>
        <v>0</v>
      </c>
      <c r="I10" s="268">
        <f t="shared" si="1"/>
        <v>0</v>
      </c>
      <c r="J10" s="268">
        <f t="shared" si="1"/>
        <v>0</v>
      </c>
      <c r="K10" s="268">
        <f t="shared" si="1"/>
        <v>0</v>
      </c>
      <c r="L10" s="268">
        <f t="shared" si="1"/>
        <v>0</v>
      </c>
      <c r="M10" s="268">
        <f t="shared" si="1"/>
        <v>0</v>
      </c>
      <c r="N10" s="268">
        <f>SUM(N6:N9)</f>
        <v>0</v>
      </c>
    </row>
    <row r="11" spans="1:14" ht="12.75">
      <c r="A11" s="46" t="s">
        <v>147</v>
      </c>
      <c r="B11" s="337"/>
      <c r="C11" s="337"/>
      <c r="D11" s="337"/>
      <c r="E11" s="337"/>
      <c r="F11" s="337"/>
      <c r="G11" s="337"/>
      <c r="H11" s="337"/>
      <c r="I11" s="337"/>
      <c r="J11" s="337"/>
      <c r="K11" s="337"/>
      <c r="L11" s="337"/>
      <c r="M11" s="337"/>
      <c r="N11" s="337"/>
    </row>
    <row r="12" spans="1:14" ht="12.75">
      <c r="A12" s="44" t="s">
        <v>123</v>
      </c>
      <c r="B12" s="259">
        <f>'Cta de resultados año 2'!B25</f>
        <v>0</v>
      </c>
      <c r="C12" s="259">
        <f>'Cta de resultados año 2'!C25</f>
        <v>0</v>
      </c>
      <c r="D12" s="259">
        <f>'Cta de resultados año 2'!D25</f>
        <v>0</v>
      </c>
      <c r="E12" s="259">
        <f>'Cta de resultados año 2'!E25</f>
        <v>0</v>
      </c>
      <c r="F12" s="259">
        <f>'Cta de resultados año 2'!F25</f>
        <v>0</v>
      </c>
      <c r="G12" s="259">
        <f>'Cta de resultados año 2'!G25</f>
        <v>0</v>
      </c>
      <c r="H12" s="259">
        <f>'Cta de resultados año 2'!H25</f>
        <v>0</v>
      </c>
      <c r="I12" s="259">
        <f>'Cta de resultados año 2'!I25</f>
        <v>0</v>
      </c>
      <c r="J12" s="259">
        <f>'Cta de resultados año 2'!J25</f>
        <v>0</v>
      </c>
      <c r="K12" s="259">
        <f>'Cta de resultados año 2'!K25</f>
        <v>0</v>
      </c>
      <c r="L12" s="259">
        <f>'Cta de resultados año 2'!L25</f>
        <v>0</v>
      </c>
      <c r="M12" s="259">
        <f>'Cta de resultados año 2'!M25</f>
        <v>0</v>
      </c>
      <c r="N12" s="262">
        <f aca="true" t="shared" si="2" ref="N12:N17">SUM(B12:M12)</f>
        <v>0</v>
      </c>
    </row>
    <row r="13" spans="1:14" ht="12.75">
      <c r="A13" s="44" t="s">
        <v>129</v>
      </c>
      <c r="B13" s="259">
        <f>'Cta de resultados año 2'!B26</f>
        <v>0</v>
      </c>
      <c r="C13" s="259">
        <f>'Cta de resultados año 2'!C26</f>
        <v>0</v>
      </c>
      <c r="D13" s="259">
        <f>'Cta de resultados año 2'!D26</f>
        <v>0</v>
      </c>
      <c r="E13" s="259">
        <f>'Cta de resultados año 2'!E26</f>
        <v>0</v>
      </c>
      <c r="F13" s="259">
        <f>'Cta de resultados año 2'!F26</f>
        <v>0</v>
      </c>
      <c r="G13" s="259">
        <f>'Cta de resultados año 2'!G26</f>
        <v>0</v>
      </c>
      <c r="H13" s="259">
        <f>'Cta de resultados año 2'!H26</f>
        <v>0</v>
      </c>
      <c r="I13" s="259">
        <f>'Cta de resultados año 2'!I26</f>
        <v>0</v>
      </c>
      <c r="J13" s="259">
        <f>'Cta de resultados año 2'!J26</f>
        <v>0</v>
      </c>
      <c r="K13" s="259">
        <f>'Cta de resultados año 2'!K26</f>
        <v>0</v>
      </c>
      <c r="L13" s="259">
        <f>'Cta de resultados año 2'!L26</f>
        <v>0</v>
      </c>
      <c r="M13" s="259">
        <f>'Cta de resultados año 2'!M26</f>
        <v>0</v>
      </c>
      <c r="N13" s="262">
        <f t="shared" si="2"/>
        <v>0</v>
      </c>
    </row>
    <row r="14" spans="1:16" ht="12.75">
      <c r="A14" s="44" t="s">
        <v>118</v>
      </c>
      <c r="B14" s="259">
        <f>'Cta de resultados año 2'!B19</f>
        <v>0</v>
      </c>
      <c r="C14" s="259">
        <f>'Cta de resultados año 2'!C19</f>
        <v>0</v>
      </c>
      <c r="D14" s="259">
        <f>'Cta de resultados año 2'!D19</f>
        <v>0</v>
      </c>
      <c r="E14" s="259">
        <f>'Cta de resultados año 2'!E19</f>
        <v>0</v>
      </c>
      <c r="F14" s="259">
        <f>'Cta de resultados año 2'!F19</f>
        <v>0</v>
      </c>
      <c r="G14" s="259">
        <f>'Cta de resultados año 2'!G19</f>
        <v>0</v>
      </c>
      <c r="H14" s="259">
        <f>'Cta de resultados año 2'!H19</f>
        <v>0</v>
      </c>
      <c r="I14" s="259">
        <f>'Cta de resultados año 2'!I19</f>
        <v>0</v>
      </c>
      <c r="J14" s="259">
        <f>'Cta de resultados año 2'!J19</f>
        <v>0</v>
      </c>
      <c r="K14" s="259">
        <f>'Cta de resultados año 2'!K19</f>
        <v>0</v>
      </c>
      <c r="L14" s="259">
        <f>'Cta de resultados año 2'!L19</f>
        <v>0</v>
      </c>
      <c r="M14" s="259">
        <f>'Cta de resultados año 2'!M19</f>
        <v>0</v>
      </c>
      <c r="N14" s="262">
        <f t="shared" si="2"/>
        <v>0</v>
      </c>
      <c r="P14" s="55"/>
    </row>
    <row r="15" spans="1:16" ht="12.75">
      <c r="A15" s="44" t="s">
        <v>48</v>
      </c>
      <c r="B15" s="259">
        <f>'Cta de resultados año 2'!B20</f>
        <v>0</v>
      </c>
      <c r="C15" s="259">
        <f>'Cta de resultados año 2'!C20</f>
        <v>0</v>
      </c>
      <c r="D15" s="259">
        <f>'Cta de resultados año 2'!D20</f>
        <v>0</v>
      </c>
      <c r="E15" s="259">
        <f>'Cta de resultados año 2'!E20</f>
        <v>0</v>
      </c>
      <c r="F15" s="259">
        <f>'Cta de resultados año 2'!F20</f>
        <v>0</v>
      </c>
      <c r="G15" s="259">
        <f>'Cta de resultados año 2'!G20</f>
        <v>0</v>
      </c>
      <c r="H15" s="259">
        <f>'Cta de resultados año 2'!H20</f>
        <v>0</v>
      </c>
      <c r="I15" s="259">
        <f>'Cta de resultados año 2'!I20</f>
        <v>0</v>
      </c>
      <c r="J15" s="259">
        <f>'Cta de resultados año 2'!J20</f>
        <v>0</v>
      </c>
      <c r="K15" s="259">
        <f>'Cta de resultados año 2'!K20</f>
        <v>0</v>
      </c>
      <c r="L15" s="259">
        <f>'Cta de resultados año 2'!L20</f>
        <v>0</v>
      </c>
      <c r="M15" s="259">
        <f>'Cta de resultados año 2'!M20</f>
        <v>0</v>
      </c>
      <c r="N15" s="262">
        <f t="shared" si="2"/>
        <v>0</v>
      </c>
      <c r="P15" s="55"/>
    </row>
    <row r="16" spans="1:16" s="5" customFormat="1" ht="12.75">
      <c r="A16" s="48" t="s">
        <v>148</v>
      </c>
      <c r="B16" s="320" t="e">
        <f>preso!G16</f>
        <v>#DIV/0!</v>
      </c>
      <c r="C16" s="320" t="e">
        <f>B16</f>
        <v>#DIV/0!</v>
      </c>
      <c r="D16" s="320" t="e">
        <f aca="true" t="shared" si="3" ref="D16:M16">C16</f>
        <v>#DIV/0!</v>
      </c>
      <c r="E16" s="320" t="e">
        <f t="shared" si="3"/>
        <v>#DIV/0!</v>
      </c>
      <c r="F16" s="320" t="e">
        <f t="shared" si="3"/>
        <v>#DIV/0!</v>
      </c>
      <c r="G16" s="320" t="e">
        <f t="shared" si="3"/>
        <v>#DIV/0!</v>
      </c>
      <c r="H16" s="320" t="e">
        <f t="shared" si="3"/>
        <v>#DIV/0!</v>
      </c>
      <c r="I16" s="320" t="e">
        <f t="shared" si="3"/>
        <v>#DIV/0!</v>
      </c>
      <c r="J16" s="320" t="e">
        <f t="shared" si="3"/>
        <v>#DIV/0!</v>
      </c>
      <c r="K16" s="320" t="e">
        <f t="shared" si="3"/>
        <v>#DIV/0!</v>
      </c>
      <c r="L16" s="320" t="e">
        <f t="shared" si="3"/>
        <v>#DIV/0!</v>
      </c>
      <c r="M16" s="320" t="e">
        <f t="shared" si="3"/>
        <v>#DIV/0!</v>
      </c>
      <c r="N16" s="262" t="e">
        <f t="shared" si="2"/>
        <v>#DIV/0!</v>
      </c>
      <c r="O16" s="56"/>
      <c r="P16" s="56"/>
    </row>
    <row r="17" spans="1:15" s="10" customFormat="1" ht="12.75">
      <c r="A17" s="48" t="s">
        <v>151</v>
      </c>
      <c r="B17" s="276">
        <f>'Cta de resultados año 2'!B15-'Cta de resultados año 2'!B15*0.21</f>
        <v>0</v>
      </c>
      <c r="C17" s="276">
        <f>'Cta de resultados año 2'!C15-'Cta de resultados año 2'!C15*0.21</f>
        <v>0</v>
      </c>
      <c r="D17" s="276">
        <f>'Cta de resultados año 2'!D15-'Cta de resultados año 2'!D15*0.21</f>
        <v>0</v>
      </c>
      <c r="E17" s="276">
        <f>'Cta de resultados año 2'!E15-'Cta de resultados año 2'!E15*0.21</f>
        <v>0</v>
      </c>
      <c r="F17" s="276">
        <f>'Cta de resultados año 2'!F15-'Cta de resultados año 2'!F15*0.21</f>
        <v>0</v>
      </c>
      <c r="G17" s="276">
        <f>'Cta de resultados año 2'!G15-'Cta de resultados año 2'!G15*0.21</f>
        <v>0</v>
      </c>
      <c r="H17" s="276">
        <f>'Cta de resultados año 2'!H15-'Cta de resultados año 2'!H15*0.21</f>
        <v>0</v>
      </c>
      <c r="I17" s="276">
        <f>'Cta de resultados año 2'!I15-'Cta de resultados año 2'!I15*0.21</f>
        <v>0</v>
      </c>
      <c r="J17" s="276">
        <f>'Cta de resultados año 2'!J15-'Cta de resultados año 2'!J15*0.21</f>
        <v>0</v>
      </c>
      <c r="K17" s="276">
        <f>'Cta de resultados año 2'!K15-'Cta de resultados año 2'!K15*0.21</f>
        <v>0</v>
      </c>
      <c r="L17" s="276">
        <f>'Cta de resultados año 2'!L15-'Cta de resultados año 2'!L15*0.21</f>
        <v>0</v>
      </c>
      <c r="M17" s="276">
        <f>'Cta de resultados año 2'!M15-'Cta de resultados año 2'!M15*0.21</f>
        <v>0</v>
      </c>
      <c r="N17" s="277">
        <f t="shared" si="2"/>
        <v>0</v>
      </c>
      <c r="O17" s="245"/>
    </row>
    <row r="18" spans="1:14" s="10" customFormat="1" ht="12.75" customHeight="1">
      <c r="A18" s="48" t="s">
        <v>149</v>
      </c>
      <c r="B18" s="276">
        <f>'Cta de resultados año 2'!B12</f>
        <v>0</v>
      </c>
      <c r="C18" s="276">
        <f>'Cta de resultados año 2'!C12</f>
        <v>0</v>
      </c>
      <c r="D18" s="276">
        <f>'Cta de resultados año 2'!D12</f>
        <v>0</v>
      </c>
      <c r="E18" s="276">
        <f>'Cta de resultados año 2'!E12</f>
        <v>0</v>
      </c>
      <c r="F18" s="276">
        <f>'Cta de resultados año 2'!F12</f>
        <v>0</v>
      </c>
      <c r="G18" s="276">
        <f>'Cta de resultados año 2'!G12</f>
        <v>0</v>
      </c>
      <c r="H18" s="276">
        <f>'Cta de resultados año 2'!H12</f>
        <v>0</v>
      </c>
      <c r="I18" s="276">
        <f>'Cta de resultados año 2'!I12</f>
        <v>0</v>
      </c>
      <c r="J18" s="276">
        <f>'Cta de resultados año 2'!J12</f>
        <v>0</v>
      </c>
      <c r="K18" s="276">
        <f>'Cta de resultados año 2'!K12</f>
        <v>0</v>
      </c>
      <c r="L18" s="276">
        <f>'Cta de resultados año 2'!L12</f>
        <v>0</v>
      </c>
      <c r="M18" s="276">
        <f>'Cta de resultados año 2'!M12</f>
        <v>0</v>
      </c>
      <c r="N18" s="277">
        <f aca="true" t="shared" si="4" ref="N18:N27">SUM(B18:M18)</f>
        <v>0</v>
      </c>
    </row>
    <row r="19" spans="1:15" s="10" customFormat="1" ht="12.75">
      <c r="A19" s="48" t="s">
        <v>113</v>
      </c>
      <c r="B19" s="276">
        <f>'Cta de resultados año 2'!B13</f>
        <v>0</v>
      </c>
      <c r="C19" s="276">
        <f>'Cta de resultados año 2'!C13</f>
        <v>0</v>
      </c>
      <c r="D19" s="276">
        <f>'Cta de resultados año 2'!D13</f>
        <v>0</v>
      </c>
      <c r="E19" s="276">
        <f>'Cta de resultados año 2'!E13</f>
        <v>0</v>
      </c>
      <c r="F19" s="276">
        <f>'Cta de resultados año 2'!F13</f>
        <v>0</v>
      </c>
      <c r="G19" s="276">
        <f>'Cta de resultados año 2'!G13</f>
        <v>0</v>
      </c>
      <c r="H19" s="276">
        <f>'Cta de resultados año 2'!H13</f>
        <v>0</v>
      </c>
      <c r="I19" s="276">
        <f>'Cta de resultados año 2'!I13</f>
        <v>0</v>
      </c>
      <c r="J19" s="276">
        <f>'Cta de resultados año 2'!J13</f>
        <v>0</v>
      </c>
      <c r="K19" s="276">
        <f>'Cta de resultados año 2'!K13</f>
        <v>0</v>
      </c>
      <c r="L19" s="276">
        <f>'Cta de resultados año 2'!L13</f>
        <v>0</v>
      </c>
      <c r="M19" s="276">
        <f>'Cta de resultados año 2'!M13</f>
        <v>0</v>
      </c>
      <c r="N19" s="277">
        <f t="shared" si="4"/>
        <v>0</v>
      </c>
      <c r="O19" s="245"/>
    </row>
    <row r="20" spans="1:15" s="10" customFormat="1" ht="12.75">
      <c r="A20" s="48" t="s">
        <v>152</v>
      </c>
      <c r="B20" s="276">
        <f>'Cta de resultados año 2'!B16</f>
        <v>0</v>
      </c>
      <c r="C20" s="276">
        <f>'Cta de resultados año 2'!C16</f>
        <v>0</v>
      </c>
      <c r="D20" s="276">
        <f>'Cta de resultados año 2'!D16</f>
        <v>0</v>
      </c>
      <c r="E20" s="276">
        <f>'Cta de resultados año 2'!E16</f>
        <v>0</v>
      </c>
      <c r="F20" s="276">
        <f>'Cta de resultados año 2'!F16</f>
        <v>0</v>
      </c>
      <c r="G20" s="276">
        <f>'Cta de resultados año 2'!G16</f>
        <v>0</v>
      </c>
      <c r="H20" s="276">
        <f>'Cta de resultados año 2'!H16</f>
        <v>0</v>
      </c>
      <c r="I20" s="276">
        <f>'Cta de resultados año 2'!I16</f>
        <v>0</v>
      </c>
      <c r="J20" s="276">
        <f>'Cta de resultados año 2'!J16</f>
        <v>0</v>
      </c>
      <c r="K20" s="276">
        <f>'Cta de resultados año 2'!K16</f>
        <v>0</v>
      </c>
      <c r="L20" s="276">
        <f>'Cta de resultados año 2'!L16</f>
        <v>0</v>
      </c>
      <c r="M20" s="276">
        <f>'Cta de resultados año 2'!M16</f>
        <v>0</v>
      </c>
      <c r="N20" s="277">
        <f t="shared" si="4"/>
        <v>0</v>
      </c>
      <c r="O20" s="245"/>
    </row>
    <row r="21" spans="1:14" s="10" customFormat="1" ht="12.75">
      <c r="A21" s="48" t="s">
        <v>117</v>
      </c>
      <c r="B21" s="276">
        <f>'Cta de resultados año 2'!B17</f>
        <v>0</v>
      </c>
      <c r="C21" s="276">
        <f>'Cta de resultados año 2'!C17</f>
        <v>0</v>
      </c>
      <c r="D21" s="276">
        <f>'Cta de resultados año 2'!D17</f>
        <v>0</v>
      </c>
      <c r="E21" s="276">
        <f>'Cta de resultados año 2'!E17</f>
        <v>0</v>
      </c>
      <c r="F21" s="276">
        <f>'Cta de resultados año 2'!F17</f>
        <v>0</v>
      </c>
      <c r="G21" s="276">
        <f>'Cta de resultados año 2'!G17</f>
        <v>0</v>
      </c>
      <c r="H21" s="276">
        <f>'Cta de resultados año 2'!H17</f>
        <v>0</v>
      </c>
      <c r="I21" s="276">
        <f>'Cta de resultados año 2'!I17</f>
        <v>0</v>
      </c>
      <c r="J21" s="276">
        <f>'Cta de resultados año 2'!J17</f>
        <v>0</v>
      </c>
      <c r="K21" s="276">
        <f>'Cta de resultados año 2'!K17</f>
        <v>0</v>
      </c>
      <c r="L21" s="276">
        <f>'Cta de resultados año 2'!L17</f>
        <v>0</v>
      </c>
      <c r="M21" s="276">
        <f>'Cta de resultados año 2'!M17</f>
        <v>0</v>
      </c>
      <c r="N21" s="277">
        <f t="shared" si="4"/>
        <v>0</v>
      </c>
    </row>
    <row r="22" spans="1:14" s="10" customFormat="1" ht="12.75" customHeight="1">
      <c r="A22" s="48" t="s">
        <v>47</v>
      </c>
      <c r="B22" s="276">
        <f>'Cta de resultados año 2'!B18</f>
        <v>0</v>
      </c>
      <c r="C22" s="276">
        <f>'Cta de resultados año 2'!C18</f>
        <v>0</v>
      </c>
      <c r="D22" s="276">
        <f>'Cta de resultados año 2'!D18</f>
        <v>0</v>
      </c>
      <c r="E22" s="276">
        <f>'Cta de resultados año 2'!E18</f>
        <v>0</v>
      </c>
      <c r="F22" s="276">
        <f>'Cta de resultados año 2'!F18</f>
        <v>0</v>
      </c>
      <c r="G22" s="276">
        <f>'Cta de resultados año 2'!G18</f>
        <v>0</v>
      </c>
      <c r="H22" s="276">
        <f>'Cta de resultados año 2'!H18</f>
        <v>0</v>
      </c>
      <c r="I22" s="276">
        <f>'Cta de resultados año 2'!I18</f>
        <v>0</v>
      </c>
      <c r="J22" s="276">
        <f>'Cta de resultados año 2'!J18</f>
        <v>0</v>
      </c>
      <c r="K22" s="276">
        <f>'Cta de resultados año 2'!K18</f>
        <v>0</v>
      </c>
      <c r="L22" s="276">
        <f>'Cta de resultados año 2'!L18</f>
        <v>0</v>
      </c>
      <c r="M22" s="276">
        <f>'Cta de resultados año 2'!M18</f>
        <v>0</v>
      </c>
      <c r="N22" s="277">
        <f t="shared" si="4"/>
        <v>0</v>
      </c>
    </row>
    <row r="23" spans="1:14" s="10" customFormat="1" ht="12.75" customHeight="1">
      <c r="A23" s="48" t="s">
        <v>119</v>
      </c>
      <c r="B23" s="276">
        <f>'Cta de resultados año 2'!B21</f>
        <v>0</v>
      </c>
      <c r="C23" s="276">
        <f>'Cta de resultados año 2'!C21</f>
        <v>0</v>
      </c>
      <c r="D23" s="276">
        <f>'Cta de resultados año 2'!D21</f>
        <v>0</v>
      </c>
      <c r="E23" s="276">
        <f>'Cta de resultados año 2'!E21</f>
        <v>0</v>
      </c>
      <c r="F23" s="276">
        <f>'Cta de resultados año 2'!F21</f>
        <v>0</v>
      </c>
      <c r="G23" s="276">
        <f>'Cta de resultados año 2'!G21</f>
        <v>0</v>
      </c>
      <c r="H23" s="276">
        <f>'Cta de resultados año 2'!H21</f>
        <v>0</v>
      </c>
      <c r="I23" s="276">
        <f>'Cta de resultados año 2'!I21</f>
        <v>0</v>
      </c>
      <c r="J23" s="276">
        <f>'Cta de resultados año 2'!J21</f>
        <v>0</v>
      </c>
      <c r="K23" s="276">
        <f>'Cta de resultados año 2'!K21</f>
        <v>0</v>
      </c>
      <c r="L23" s="276">
        <f>'Cta de resultados año 2'!L21</f>
        <v>0</v>
      </c>
      <c r="M23" s="276">
        <f>'Cta de resultados año 2'!M21</f>
        <v>0</v>
      </c>
      <c r="N23" s="277">
        <f t="shared" si="4"/>
        <v>0</v>
      </c>
    </row>
    <row r="24" spans="1:14" s="10" customFormat="1" ht="12.75">
      <c r="A24" s="48" t="s">
        <v>120</v>
      </c>
      <c r="B24" s="276">
        <f>'Cta de resultados año 2'!B22</f>
        <v>0</v>
      </c>
      <c r="C24" s="276">
        <f>'Cta de resultados año 2'!C22</f>
        <v>0</v>
      </c>
      <c r="D24" s="276">
        <f>'Cta de resultados año 2'!D22</f>
        <v>0</v>
      </c>
      <c r="E24" s="276">
        <f>'Cta de resultados año 2'!E22</f>
        <v>0</v>
      </c>
      <c r="F24" s="276">
        <f>'Cta de resultados año 2'!F22</f>
        <v>0</v>
      </c>
      <c r="G24" s="276">
        <f>'Cta de resultados año 2'!G22</f>
        <v>0</v>
      </c>
      <c r="H24" s="276">
        <f>'Cta de resultados año 2'!H22</f>
        <v>0</v>
      </c>
      <c r="I24" s="276">
        <f>'Cta de resultados año 2'!I22</f>
        <v>0</v>
      </c>
      <c r="J24" s="276">
        <f>'Cta de resultados año 2'!J22</f>
        <v>0</v>
      </c>
      <c r="K24" s="276">
        <f>'Cta de resultados año 2'!K22</f>
        <v>0</v>
      </c>
      <c r="L24" s="276">
        <f>'Cta de resultados año 2'!L22</f>
        <v>0</v>
      </c>
      <c r="M24" s="276">
        <f>'Cta de resultados año 2'!M22</f>
        <v>0</v>
      </c>
      <c r="N24" s="277">
        <f t="shared" si="4"/>
        <v>0</v>
      </c>
    </row>
    <row r="25" spans="1:14" s="10" customFormat="1" ht="12.75">
      <c r="A25" s="48" t="s">
        <v>153</v>
      </c>
      <c r="B25" s="276">
        <f>'Cta de resultados año 2'!B23</f>
        <v>0</v>
      </c>
      <c r="C25" s="276">
        <f>'Cta de resultados año 2'!C23</f>
        <v>0</v>
      </c>
      <c r="D25" s="276">
        <f>'Cta de resultados año 2'!D23</f>
        <v>0</v>
      </c>
      <c r="E25" s="276">
        <f>'Cta de resultados año 2'!E23</f>
        <v>0</v>
      </c>
      <c r="F25" s="276">
        <f>'Cta de resultados año 2'!F23</f>
        <v>0</v>
      </c>
      <c r="G25" s="276">
        <f>'Cta de resultados año 2'!G23</f>
        <v>0</v>
      </c>
      <c r="H25" s="276">
        <f>'Cta de resultados año 2'!H23</f>
        <v>0</v>
      </c>
      <c r="I25" s="276">
        <f>'Cta de resultados año 2'!I23</f>
        <v>0</v>
      </c>
      <c r="J25" s="276">
        <f>'Cta de resultados año 2'!J23</f>
        <v>0</v>
      </c>
      <c r="K25" s="276">
        <f>'Cta de resultados año 2'!K23</f>
        <v>0</v>
      </c>
      <c r="L25" s="276">
        <f>'Cta de resultados año 2'!L23</f>
        <v>0</v>
      </c>
      <c r="M25" s="276">
        <f>'Cta de resultados año 2'!M23</f>
        <v>0</v>
      </c>
      <c r="N25" s="277">
        <f t="shared" si="4"/>
        <v>0</v>
      </c>
    </row>
    <row r="26" spans="1:14" s="10" customFormat="1" ht="12.75">
      <c r="A26" s="48" t="s">
        <v>154</v>
      </c>
      <c r="B26" s="276"/>
      <c r="C26" s="276"/>
      <c r="D26" s="276"/>
      <c r="E26" s="276"/>
      <c r="F26" s="276"/>
      <c r="G26" s="276"/>
      <c r="H26" s="276"/>
      <c r="I26" s="276"/>
      <c r="J26" s="276"/>
      <c r="K26" s="278"/>
      <c r="L26" s="278"/>
      <c r="M26" s="279"/>
      <c r="N26" s="277">
        <f t="shared" si="4"/>
        <v>0</v>
      </c>
    </row>
    <row r="27" spans="1:14" s="10" customFormat="1" ht="12.75">
      <c r="A27" s="48" t="s">
        <v>155</v>
      </c>
      <c r="B27" s="276">
        <f>(SUM(B18:B26)+$B$44)*0.21</f>
        <v>0</v>
      </c>
      <c r="C27" s="276">
        <f aca="true" t="shared" si="5" ref="C27:M27">(SUM(C18:C26)+$B$44)*0.21</f>
        <v>0</v>
      </c>
      <c r="D27" s="276">
        <f t="shared" si="5"/>
        <v>0</v>
      </c>
      <c r="E27" s="276">
        <f t="shared" si="5"/>
        <v>0</v>
      </c>
      <c r="F27" s="276">
        <f t="shared" si="5"/>
        <v>0</v>
      </c>
      <c r="G27" s="276">
        <f t="shared" si="5"/>
        <v>0</v>
      </c>
      <c r="H27" s="276">
        <f t="shared" si="5"/>
        <v>0</v>
      </c>
      <c r="I27" s="276">
        <f t="shared" si="5"/>
        <v>0</v>
      </c>
      <c r="J27" s="276">
        <f t="shared" si="5"/>
        <v>0</v>
      </c>
      <c r="K27" s="276">
        <f t="shared" si="5"/>
        <v>0</v>
      </c>
      <c r="L27" s="276">
        <f t="shared" si="5"/>
        <v>0</v>
      </c>
      <c r="M27" s="276">
        <f t="shared" si="5"/>
        <v>0</v>
      </c>
      <c r="N27" s="277">
        <f t="shared" si="4"/>
        <v>0</v>
      </c>
    </row>
    <row r="28" spans="1:14" s="10" customFormat="1" ht="12.75">
      <c r="A28" s="48" t="s">
        <v>156</v>
      </c>
      <c r="B28" s="276">
        <f>IF('Tesoreria año 1'!M40&gt;0,'Tesoreria año 1'!M40,0)+'Tesoreria año 1'!M44</f>
        <v>0</v>
      </c>
      <c r="C28" s="276"/>
      <c r="D28" s="253"/>
      <c r="E28" s="276">
        <f>IF(C37&gt;0,C37,0)+C41</f>
        <v>0</v>
      </c>
      <c r="F28" s="276"/>
      <c r="G28" s="253"/>
      <c r="H28" s="276">
        <f>IF(F37&gt;0,F37,0)+F41</f>
        <v>0</v>
      </c>
      <c r="I28" s="276"/>
      <c r="J28" s="253"/>
      <c r="K28" s="276">
        <f>IF(I37&gt;0,I37,0)+I41</f>
        <v>0</v>
      </c>
      <c r="L28" s="276"/>
      <c r="M28" s="280"/>
      <c r="N28" s="277">
        <f>SUM(B28:M28)</f>
        <v>0</v>
      </c>
    </row>
    <row r="29" spans="1:14" ht="12.75">
      <c r="A29" s="44" t="s">
        <v>157</v>
      </c>
      <c r="B29" s="320"/>
      <c r="C29" s="320"/>
      <c r="D29" s="320"/>
      <c r="E29" s="320"/>
      <c r="F29" s="320"/>
      <c r="G29" s="320"/>
      <c r="H29" s="320"/>
      <c r="I29" s="320"/>
      <c r="J29" s="320"/>
      <c r="K29" s="320"/>
      <c r="L29" s="320"/>
      <c r="M29" s="320"/>
      <c r="N29" s="262">
        <f>SUM(B29:M29)</f>
        <v>0</v>
      </c>
    </row>
    <row r="30" spans="1:14" ht="12.75">
      <c r="A30" s="46" t="s">
        <v>158</v>
      </c>
      <c r="B30" s="268" t="e">
        <f>SUM(B12:B29)</f>
        <v>#DIV/0!</v>
      </c>
      <c r="C30" s="268" t="e">
        <f>SUM(C12:C29)</f>
        <v>#DIV/0!</v>
      </c>
      <c r="D30" s="268" t="e">
        <f aca="true" t="shared" si="6" ref="D30:M30">SUM(D12:D29)</f>
        <v>#DIV/0!</v>
      </c>
      <c r="E30" s="268" t="e">
        <f t="shared" si="6"/>
        <v>#DIV/0!</v>
      </c>
      <c r="F30" s="268" t="e">
        <f t="shared" si="6"/>
        <v>#DIV/0!</v>
      </c>
      <c r="G30" s="268" t="e">
        <f t="shared" si="6"/>
        <v>#DIV/0!</v>
      </c>
      <c r="H30" s="268" t="e">
        <f t="shared" si="6"/>
        <v>#DIV/0!</v>
      </c>
      <c r="I30" s="268" t="e">
        <f t="shared" si="6"/>
        <v>#DIV/0!</v>
      </c>
      <c r="J30" s="268" t="e">
        <f t="shared" si="6"/>
        <v>#DIV/0!</v>
      </c>
      <c r="K30" s="268" t="e">
        <f t="shared" si="6"/>
        <v>#DIV/0!</v>
      </c>
      <c r="L30" s="268" t="e">
        <f t="shared" si="6"/>
        <v>#DIV/0!</v>
      </c>
      <c r="M30" s="268" t="e">
        <f t="shared" si="6"/>
        <v>#DIV/0!</v>
      </c>
      <c r="N30" s="266" t="e">
        <f>SUM(N12:N29)</f>
        <v>#DIV/0!</v>
      </c>
    </row>
    <row r="31" spans="1:14" ht="12.75">
      <c r="A31" s="51" t="s">
        <v>159</v>
      </c>
      <c r="B31" s="281" t="e">
        <f>SUM(B10-B30)</f>
        <v>#DIV/0!</v>
      </c>
      <c r="C31" s="281" t="e">
        <f aca="true" t="shared" si="7" ref="C31:N31">SUM(C10-C30)</f>
        <v>#DIV/0!</v>
      </c>
      <c r="D31" s="281" t="e">
        <f t="shared" si="7"/>
        <v>#DIV/0!</v>
      </c>
      <c r="E31" s="281" t="e">
        <f t="shared" si="7"/>
        <v>#DIV/0!</v>
      </c>
      <c r="F31" s="281" t="e">
        <f t="shared" si="7"/>
        <v>#DIV/0!</v>
      </c>
      <c r="G31" s="281" t="e">
        <f t="shared" si="7"/>
        <v>#DIV/0!</v>
      </c>
      <c r="H31" s="281" t="e">
        <f t="shared" si="7"/>
        <v>#DIV/0!</v>
      </c>
      <c r="I31" s="281" t="e">
        <f t="shared" si="7"/>
        <v>#DIV/0!</v>
      </c>
      <c r="J31" s="281" t="e">
        <f t="shared" si="7"/>
        <v>#DIV/0!</v>
      </c>
      <c r="K31" s="281" t="e">
        <f t="shared" si="7"/>
        <v>#DIV/0!</v>
      </c>
      <c r="L31" s="281" t="e">
        <f t="shared" si="7"/>
        <v>#DIV/0!</v>
      </c>
      <c r="M31" s="281" t="e">
        <f t="shared" si="7"/>
        <v>#DIV/0!</v>
      </c>
      <c r="N31" s="282" t="e">
        <f t="shared" si="7"/>
        <v>#DIV/0!</v>
      </c>
    </row>
    <row r="32" spans="1:14" ht="12.75">
      <c r="A32" s="46" t="s">
        <v>160</v>
      </c>
      <c r="B32" s="268" t="e">
        <f>'Tesoreria año 1'!O34</f>
        <v>#DIV/0!</v>
      </c>
      <c r="C32" s="268" t="e">
        <f aca="true" t="shared" si="8" ref="C32:N32">B33</f>
        <v>#DIV/0!</v>
      </c>
      <c r="D32" s="268" t="e">
        <f t="shared" si="8"/>
        <v>#DIV/0!</v>
      </c>
      <c r="E32" s="268" t="e">
        <f t="shared" si="8"/>
        <v>#DIV/0!</v>
      </c>
      <c r="F32" s="268" t="e">
        <f t="shared" si="8"/>
        <v>#DIV/0!</v>
      </c>
      <c r="G32" s="268" t="e">
        <f t="shared" si="8"/>
        <v>#DIV/0!</v>
      </c>
      <c r="H32" s="268" t="e">
        <f t="shared" si="8"/>
        <v>#DIV/0!</v>
      </c>
      <c r="I32" s="268" t="e">
        <f t="shared" si="8"/>
        <v>#DIV/0!</v>
      </c>
      <c r="J32" s="268" t="e">
        <f t="shared" si="8"/>
        <v>#DIV/0!</v>
      </c>
      <c r="K32" s="268" t="e">
        <f t="shared" si="8"/>
        <v>#DIV/0!</v>
      </c>
      <c r="L32" s="268" t="e">
        <f t="shared" si="8"/>
        <v>#DIV/0!</v>
      </c>
      <c r="M32" s="268" t="e">
        <f t="shared" si="8"/>
        <v>#DIV/0!</v>
      </c>
      <c r="N32" s="268" t="e">
        <f t="shared" si="8"/>
        <v>#DIV/0!</v>
      </c>
    </row>
    <row r="33" spans="1:14" ht="12.75">
      <c r="A33" s="54" t="s">
        <v>161</v>
      </c>
      <c r="B33" s="269" t="e">
        <f aca="true" t="shared" si="9" ref="B33:M33">SUM(B31:B32)</f>
        <v>#DIV/0!</v>
      </c>
      <c r="C33" s="269" t="e">
        <f t="shared" si="9"/>
        <v>#DIV/0!</v>
      </c>
      <c r="D33" s="269" t="e">
        <f t="shared" si="9"/>
        <v>#DIV/0!</v>
      </c>
      <c r="E33" s="269" t="e">
        <f t="shared" si="9"/>
        <v>#DIV/0!</v>
      </c>
      <c r="F33" s="269" t="e">
        <f t="shared" si="9"/>
        <v>#DIV/0!</v>
      </c>
      <c r="G33" s="269" t="e">
        <f t="shared" si="9"/>
        <v>#DIV/0!</v>
      </c>
      <c r="H33" s="269" t="e">
        <f t="shared" si="9"/>
        <v>#DIV/0!</v>
      </c>
      <c r="I33" s="269" t="e">
        <f t="shared" si="9"/>
        <v>#DIV/0!</v>
      </c>
      <c r="J33" s="269" t="e">
        <f t="shared" si="9"/>
        <v>#DIV/0!</v>
      </c>
      <c r="K33" s="269" t="e">
        <f t="shared" si="9"/>
        <v>#DIV/0!</v>
      </c>
      <c r="L33" s="269" t="e">
        <f t="shared" si="9"/>
        <v>#DIV/0!</v>
      </c>
      <c r="M33" s="269" t="e">
        <f t="shared" si="9"/>
        <v>#DIV/0!</v>
      </c>
      <c r="N33" s="270"/>
    </row>
    <row r="35" spans="1:12" ht="12.75">
      <c r="A35" t="s">
        <v>164</v>
      </c>
      <c r="C35" s="255">
        <f>+B9+C9+D9</f>
        <v>0</v>
      </c>
      <c r="F35" s="255">
        <f>SUM(E9:G9)</f>
        <v>0</v>
      </c>
      <c r="I35" s="255">
        <f>SUM(H9:J9)</f>
        <v>0</v>
      </c>
      <c r="L35" s="255">
        <f>SUM(K9:M9)</f>
        <v>0</v>
      </c>
    </row>
    <row r="36" spans="3:12" ht="12.75">
      <c r="C36" s="255">
        <f>+B27+C27+D27</f>
        <v>0</v>
      </c>
      <c r="F36" s="255">
        <f>SUM(E27:G27)</f>
        <v>0</v>
      </c>
      <c r="I36" s="255">
        <f>SUM(H27:J27)</f>
        <v>0</v>
      </c>
      <c r="L36" s="255">
        <f>SUM(K27:M27)</f>
        <v>0</v>
      </c>
    </row>
    <row r="37" spans="1:15" ht="12.75">
      <c r="A37" t="s">
        <v>163</v>
      </c>
      <c r="C37" s="255">
        <f>C35-C36+IF('Tesoreria año 1'!M40&lt;0,'Tesoreria año 1'!M40,0)</f>
        <v>0</v>
      </c>
      <c r="D37" s="283"/>
      <c r="F37" s="255">
        <f>F35-F36+IF(C37&lt;0,C37,0)</f>
        <v>0</v>
      </c>
      <c r="G37" s="283"/>
      <c r="I37" s="255">
        <f>I35-I36+IF(F37&lt;0,F37,0)</f>
        <v>0</v>
      </c>
      <c r="J37" s="283"/>
      <c r="L37" s="255">
        <f>L35-L36+IF(I37&lt;0,I37,0)</f>
        <v>0</v>
      </c>
      <c r="M37" s="283"/>
      <c r="N37" s="255">
        <f>+C37+F37+I37+L37</f>
        <v>0</v>
      </c>
      <c r="O37" s="143"/>
    </row>
    <row r="38" spans="2:15" s="5" customFormat="1" ht="12.75">
      <c r="B38" s="254"/>
      <c r="C38" s="254"/>
      <c r="D38" s="284"/>
      <c r="E38" s="254"/>
      <c r="F38" s="254"/>
      <c r="G38" s="284"/>
      <c r="H38" s="254"/>
      <c r="I38" s="254"/>
      <c r="J38" s="284"/>
      <c r="K38" s="254"/>
      <c r="L38" s="254"/>
      <c r="M38" s="284"/>
      <c r="N38" s="254"/>
      <c r="O38" s="238"/>
    </row>
    <row r="39" spans="1:15" ht="12.75">
      <c r="A39" t="s">
        <v>319</v>
      </c>
      <c r="D39" s="283">
        <f>+C37+C39+C41</f>
        <v>0</v>
      </c>
      <c r="G39" s="283">
        <f>+F37+F39+F41</f>
        <v>0</v>
      </c>
      <c r="J39" s="283">
        <f>+I37+I39+I41</f>
        <v>0</v>
      </c>
      <c r="M39" s="283">
        <f>+L37+L39+L41</f>
        <v>0</v>
      </c>
      <c r="O39" s="141"/>
    </row>
    <row r="40" spans="4:15" ht="12.75">
      <c r="D40" s="283"/>
      <c r="G40" s="283"/>
      <c r="J40" s="283"/>
      <c r="M40" s="283"/>
      <c r="O40" s="141"/>
    </row>
    <row r="41" spans="1:14" ht="12.75">
      <c r="A41" t="s">
        <v>320</v>
      </c>
      <c r="C41" s="255">
        <f>-$C$46</f>
        <v>0</v>
      </c>
      <c r="D41" s="283"/>
      <c r="F41" s="255">
        <f>-$C$46</f>
        <v>0</v>
      </c>
      <c r="G41" s="283"/>
      <c r="I41" s="255">
        <f>-$C$46</f>
        <v>0</v>
      </c>
      <c r="J41" s="283"/>
      <c r="L41" s="255">
        <f>-$C$46</f>
        <v>0</v>
      </c>
      <c r="M41" s="283"/>
      <c r="N41" s="255">
        <f>+C41+F41+I41+L41</f>
        <v>0</v>
      </c>
    </row>
    <row r="42" spans="5:15" ht="12.75">
      <c r="E42" s="283"/>
      <c r="H42" s="283"/>
      <c r="K42" s="283"/>
      <c r="N42" s="283"/>
      <c r="O42" s="12"/>
    </row>
    <row r="44" spans="1:3" ht="12.75">
      <c r="A44" t="s">
        <v>321</v>
      </c>
      <c r="B44" s="257">
        <f>'Cta de resultados año 2'!B15</f>
        <v>0</v>
      </c>
      <c r="C44" s="257">
        <f>B44*3</f>
        <v>0</v>
      </c>
    </row>
    <row r="45" spans="2:3" ht="12.75">
      <c r="B45" s="257">
        <f>B44*0.21</f>
        <v>0</v>
      </c>
      <c r="C45" s="257">
        <f>B45*3</f>
        <v>0</v>
      </c>
    </row>
    <row r="46" spans="2:3" ht="12.75">
      <c r="B46" s="257">
        <f>-B44*0.21</f>
        <v>0</v>
      </c>
      <c r="C46" s="257">
        <f>B46*3</f>
        <v>0</v>
      </c>
    </row>
    <row r="47" spans="2:3" ht="12.75">
      <c r="B47" s="257">
        <f>B44+B45+B46</f>
        <v>0</v>
      </c>
      <c r="C47" s="257">
        <f>B47*3</f>
        <v>0</v>
      </c>
    </row>
  </sheetData>
  <sheetProtection password="DC7B" sheet="1" selectLockedCells="1" selectUnlockedCells="1"/>
  <mergeCells count="4">
    <mergeCell ref="A2:N2"/>
    <mergeCell ref="B3:N3"/>
    <mergeCell ref="B5:N5"/>
    <mergeCell ref="B11:N11"/>
  </mergeCells>
  <conditionalFormatting sqref="B30:N30 B32:N32 B10:N10">
    <cfRule type="cellIs" priority="2" dxfId="0" operator="equal" stopIfTrue="1">
      <formula>0</formula>
    </cfRule>
  </conditionalFormatting>
  <conditionalFormatting sqref="B31:N31 B33:N33 N12:N29 N6:N9">
    <cfRule type="cellIs" priority="3" dxfId="1" operator="equal" stopIfTrue="1">
      <formula>0</formula>
    </cfRule>
  </conditionalFormatting>
  <printOptions/>
  <pageMargins left="0.7875" right="0.7875" top="1.0631944444444443" bottom="1.0631944444444443" header="0.7875" footer="0.7875"/>
  <pageSetup horizontalDpi="300" verticalDpi="300" orientation="landscape" paperSize="9" r:id="rId3"/>
  <headerFooter alignWithMargins="0">
    <oddHeader>&amp;C&amp;"Times New Roman,Predeterminado"&amp;12&amp;A</oddHeader>
    <oddFooter>&amp;C&amp;"Times New Roman,Predeterminado"&amp;12Página &amp;P</oddFooter>
  </headerFooter>
  <legacyDrawing r:id="rId2"/>
</worksheet>
</file>

<file path=xl/worksheets/sheet9.xml><?xml version="1.0" encoding="utf-8"?>
<worksheet xmlns="http://schemas.openxmlformats.org/spreadsheetml/2006/main" xmlns:r="http://schemas.openxmlformats.org/officeDocument/2006/relationships">
  <dimension ref="A1:U47"/>
  <sheetViews>
    <sheetView zoomScalePageLayoutView="0" workbookViewId="0" topLeftCell="A1">
      <selection activeCell="B29" sqref="B29:M29"/>
    </sheetView>
  </sheetViews>
  <sheetFormatPr defaultColWidth="11.57421875" defaultRowHeight="12.75"/>
  <cols>
    <col min="1" max="1" width="18.00390625" style="0" customWidth="1"/>
    <col min="2" max="9" width="9.140625" style="255" bestFit="1" customWidth="1"/>
    <col min="10" max="10" width="10.140625" style="255" bestFit="1" customWidth="1"/>
    <col min="11" max="11" width="9.140625" style="255" bestFit="1" customWidth="1"/>
    <col min="12" max="12" width="9.28125" style="255" bestFit="1" customWidth="1"/>
    <col min="13" max="13" width="9.140625" style="255" bestFit="1" customWidth="1"/>
    <col min="14" max="14" width="10.140625" style="255" bestFit="1" customWidth="1"/>
  </cols>
  <sheetData>
    <row r="1" spans="2:13" ht="12.75">
      <c r="B1" s="255" t="s">
        <v>130</v>
      </c>
      <c r="C1" s="255" t="s">
        <v>131</v>
      </c>
      <c r="D1" s="255" t="s">
        <v>132</v>
      </c>
      <c r="E1" s="255" t="s">
        <v>133</v>
      </c>
      <c r="F1" s="255" t="s">
        <v>134</v>
      </c>
      <c r="G1" s="255" t="s">
        <v>135</v>
      </c>
      <c r="H1" s="255" t="s">
        <v>136</v>
      </c>
      <c r="I1" s="255" t="s">
        <v>137</v>
      </c>
      <c r="J1" s="255" t="s">
        <v>138</v>
      </c>
      <c r="K1" s="255" t="s">
        <v>139</v>
      </c>
      <c r="L1" s="255" t="s">
        <v>140</v>
      </c>
      <c r="M1" s="255" t="s">
        <v>141</v>
      </c>
    </row>
    <row r="2" spans="1:14" ht="12.75">
      <c r="A2" s="326" t="s">
        <v>142</v>
      </c>
      <c r="B2" s="326"/>
      <c r="C2" s="326"/>
      <c r="D2" s="326"/>
      <c r="E2" s="326"/>
      <c r="F2" s="326"/>
      <c r="G2" s="326"/>
      <c r="H2" s="326"/>
      <c r="I2" s="326"/>
      <c r="J2" s="326"/>
      <c r="K2" s="326"/>
      <c r="L2" s="326"/>
      <c r="M2" s="326"/>
      <c r="N2" s="326"/>
    </row>
    <row r="3" spans="1:14" ht="12.75">
      <c r="A3" s="13" t="s">
        <v>56</v>
      </c>
      <c r="B3" s="336" t="s">
        <v>94</v>
      </c>
      <c r="C3" s="336"/>
      <c r="D3" s="336"/>
      <c r="E3" s="336"/>
      <c r="F3" s="336"/>
      <c r="G3" s="336"/>
      <c r="H3" s="336"/>
      <c r="I3" s="336"/>
      <c r="J3" s="336"/>
      <c r="K3" s="336"/>
      <c r="L3" s="336"/>
      <c r="M3" s="336"/>
      <c r="N3" s="336"/>
    </row>
    <row r="4" spans="1:14" ht="12.75">
      <c r="A4" s="26"/>
      <c r="B4" s="273" t="s">
        <v>95</v>
      </c>
      <c r="C4" s="273" t="s">
        <v>96</v>
      </c>
      <c r="D4" s="273" t="s">
        <v>97</v>
      </c>
      <c r="E4" s="273" t="s">
        <v>98</v>
      </c>
      <c r="F4" s="273" t="s">
        <v>99</v>
      </c>
      <c r="G4" s="273" t="s">
        <v>100</v>
      </c>
      <c r="H4" s="273" t="s">
        <v>101</v>
      </c>
      <c r="I4" s="273" t="s">
        <v>102</v>
      </c>
      <c r="J4" s="273" t="s">
        <v>103</v>
      </c>
      <c r="K4" s="273" t="s">
        <v>104</v>
      </c>
      <c r="L4" s="273" t="s">
        <v>105</v>
      </c>
      <c r="M4" s="273" t="s">
        <v>106</v>
      </c>
      <c r="N4" s="274" t="s">
        <v>71</v>
      </c>
    </row>
    <row r="5" spans="1:14" ht="12.75">
      <c r="A5" s="32" t="s">
        <v>144</v>
      </c>
      <c r="B5" s="337"/>
      <c r="C5" s="337"/>
      <c r="D5" s="337"/>
      <c r="E5" s="337"/>
      <c r="F5" s="337"/>
      <c r="G5" s="337"/>
      <c r="H5" s="337"/>
      <c r="I5" s="337"/>
      <c r="J5" s="337"/>
      <c r="K5" s="337"/>
      <c r="L5" s="337"/>
      <c r="M5" s="337"/>
      <c r="N5" s="337"/>
    </row>
    <row r="6" spans="1:14" ht="12.75">
      <c r="A6" s="44" t="s">
        <v>144</v>
      </c>
      <c r="B6" s="259">
        <f>'Cta de resultados año 3'!B6</f>
        <v>0</v>
      </c>
      <c r="C6" s="259">
        <f>'Cta de resultados año 3'!C6</f>
        <v>0</v>
      </c>
      <c r="D6" s="259">
        <f>'Cta de resultados año 3'!D6</f>
        <v>0</v>
      </c>
      <c r="E6" s="259">
        <f>'Cta de resultados año 3'!E6</f>
        <v>0</v>
      </c>
      <c r="F6" s="259">
        <f>'Cta de resultados año 3'!F6</f>
        <v>0</v>
      </c>
      <c r="G6" s="259">
        <f>'Cta de resultados año 3'!G6</f>
        <v>0</v>
      </c>
      <c r="H6" s="259">
        <f>'Cta de resultados año 3'!H6</f>
        <v>0</v>
      </c>
      <c r="I6" s="259">
        <f>'Cta de resultados año 3'!I6</f>
        <v>0</v>
      </c>
      <c r="J6" s="259">
        <f>'Cta de resultados año 3'!J6</f>
        <v>0</v>
      </c>
      <c r="K6" s="259">
        <f>'Cta de resultados año 3'!K6</f>
        <v>0</v>
      </c>
      <c r="L6" s="259">
        <f>'Cta de resultados año 3'!L6</f>
        <v>0</v>
      </c>
      <c r="M6" s="259">
        <f>'Cta de resultados año 3'!M6</f>
        <v>0</v>
      </c>
      <c r="N6" s="262">
        <f>SUM(B6:M6)</f>
        <v>0</v>
      </c>
    </row>
    <row r="7" spans="1:21" s="5" customFormat="1" ht="12.75">
      <c r="A7" s="237" t="s">
        <v>314</v>
      </c>
      <c r="B7" s="261">
        <f>'Cta de resultados año 3'!B7</f>
        <v>0</v>
      </c>
      <c r="C7" s="261">
        <f>'Cta de resultados año 3'!C7</f>
        <v>0</v>
      </c>
      <c r="D7" s="261">
        <f>'Cta de resultados año 3'!D7</f>
        <v>0</v>
      </c>
      <c r="E7" s="261">
        <f>'Cta de resultados año 3'!E7</f>
        <v>0</v>
      </c>
      <c r="F7" s="261">
        <f>'Cta de resultados año 3'!F7</f>
        <v>0</v>
      </c>
      <c r="G7" s="261">
        <f>'Cta de resultados año 3'!G7</f>
        <v>0</v>
      </c>
      <c r="H7" s="261">
        <f>'Cta de resultados año 3'!H7</f>
        <v>0</v>
      </c>
      <c r="I7" s="261">
        <f>'Cta de resultados año 3'!I7</f>
        <v>0</v>
      </c>
      <c r="J7" s="261">
        <f>'Cta de resultados año 3'!J7</f>
        <v>0</v>
      </c>
      <c r="K7" s="261">
        <f>'Cta de resultados año 3'!K7</f>
        <v>0</v>
      </c>
      <c r="L7" s="261">
        <f>'Cta de resultados año 3'!L7</f>
        <v>0</v>
      </c>
      <c r="M7" s="261">
        <f>'Cta de resultados año 3'!M7</f>
        <v>0</v>
      </c>
      <c r="N7" s="275">
        <f>SUM(B7:M7)</f>
        <v>0</v>
      </c>
      <c r="P7" s="160"/>
      <c r="R7" s="160"/>
      <c r="S7" s="160"/>
      <c r="T7" s="160"/>
      <c r="U7" s="160"/>
    </row>
    <row r="8" spans="1:14" ht="12.75">
      <c r="A8" s="44" t="s">
        <v>109</v>
      </c>
      <c r="B8" s="259">
        <f>+'Cta de resultados año 3'!B8</f>
        <v>0</v>
      </c>
      <c r="C8" s="259">
        <f>+'Cta de resultados año 3'!C8</f>
        <v>0</v>
      </c>
      <c r="D8" s="259">
        <f>+'Cta de resultados año 3'!D8</f>
        <v>0</v>
      </c>
      <c r="E8" s="259">
        <f>+'Cta de resultados año 3'!E8</f>
        <v>0</v>
      </c>
      <c r="F8" s="259">
        <f>+'Cta de resultados año 3'!F8</f>
        <v>0</v>
      </c>
      <c r="G8" s="259">
        <f>+'Cta de resultados año 3'!G8</f>
        <v>0</v>
      </c>
      <c r="H8" s="259">
        <f>+'Cta de resultados año 3'!H8</f>
        <v>0</v>
      </c>
      <c r="I8" s="259">
        <f>+'Cta de resultados año 3'!I8</f>
        <v>0</v>
      </c>
      <c r="J8" s="259">
        <f>+'Cta de resultados año 3'!J8</f>
        <v>0</v>
      </c>
      <c r="K8" s="259">
        <f>+'Cta de resultados año 3'!K8</f>
        <v>0</v>
      </c>
      <c r="L8" s="259">
        <f>+'Cta de resultados año 3'!L8</f>
        <v>0</v>
      </c>
      <c r="M8" s="259">
        <f>+'Cta de resultados año 3'!M8-'TOMA DE DATOS'!D75*0.1</f>
        <v>0</v>
      </c>
      <c r="N8" s="262">
        <f>SUM(B8:M8)</f>
        <v>0</v>
      </c>
    </row>
    <row r="9" spans="1:14" ht="12.75">
      <c r="A9" s="44" t="s">
        <v>145</v>
      </c>
      <c r="B9" s="259">
        <f>SUM(B6:B7)*0.21</f>
        <v>0</v>
      </c>
      <c r="C9" s="259">
        <f aca="true" t="shared" si="0" ref="C9:M9">SUM(C6:C7)*0.21</f>
        <v>0</v>
      </c>
      <c r="D9" s="259">
        <f t="shared" si="0"/>
        <v>0</v>
      </c>
      <c r="E9" s="259">
        <f t="shared" si="0"/>
        <v>0</v>
      </c>
      <c r="F9" s="259">
        <f t="shared" si="0"/>
        <v>0</v>
      </c>
      <c r="G9" s="259">
        <f t="shared" si="0"/>
        <v>0</v>
      </c>
      <c r="H9" s="259">
        <f t="shared" si="0"/>
        <v>0</v>
      </c>
      <c r="I9" s="259">
        <f t="shared" si="0"/>
        <v>0</v>
      </c>
      <c r="J9" s="259">
        <f t="shared" si="0"/>
        <v>0</v>
      </c>
      <c r="K9" s="259">
        <f t="shared" si="0"/>
        <v>0</v>
      </c>
      <c r="L9" s="259">
        <f t="shared" si="0"/>
        <v>0</v>
      </c>
      <c r="M9" s="259">
        <f t="shared" si="0"/>
        <v>0</v>
      </c>
      <c r="N9" s="262">
        <f>SUM(B9:M9)</f>
        <v>0</v>
      </c>
    </row>
    <row r="10" spans="1:14" ht="12.75">
      <c r="A10" s="46" t="s">
        <v>146</v>
      </c>
      <c r="B10" s="268">
        <f aca="true" t="shared" si="1" ref="B10:N10">SUM(B6:B9)</f>
        <v>0</v>
      </c>
      <c r="C10" s="268">
        <f t="shared" si="1"/>
        <v>0</v>
      </c>
      <c r="D10" s="268">
        <f t="shared" si="1"/>
        <v>0</v>
      </c>
      <c r="E10" s="268">
        <f t="shared" si="1"/>
        <v>0</v>
      </c>
      <c r="F10" s="268">
        <f t="shared" si="1"/>
        <v>0</v>
      </c>
      <c r="G10" s="268">
        <f t="shared" si="1"/>
        <v>0</v>
      </c>
      <c r="H10" s="268">
        <f t="shared" si="1"/>
        <v>0</v>
      </c>
      <c r="I10" s="268">
        <f t="shared" si="1"/>
        <v>0</v>
      </c>
      <c r="J10" s="268">
        <f t="shared" si="1"/>
        <v>0</v>
      </c>
      <c r="K10" s="268">
        <f t="shared" si="1"/>
        <v>0</v>
      </c>
      <c r="L10" s="268">
        <f t="shared" si="1"/>
        <v>0</v>
      </c>
      <c r="M10" s="268">
        <f t="shared" si="1"/>
        <v>0</v>
      </c>
      <c r="N10" s="268">
        <f t="shared" si="1"/>
        <v>0</v>
      </c>
    </row>
    <row r="11" spans="1:14" ht="12.75">
      <c r="A11" s="46" t="s">
        <v>147</v>
      </c>
      <c r="B11" s="337"/>
      <c r="C11" s="337"/>
      <c r="D11" s="337"/>
      <c r="E11" s="337"/>
      <c r="F11" s="337"/>
      <c r="G11" s="337"/>
      <c r="H11" s="337"/>
      <c r="I11" s="337"/>
      <c r="J11" s="337"/>
      <c r="K11" s="337"/>
      <c r="L11" s="337"/>
      <c r="M11" s="337"/>
      <c r="N11" s="337"/>
    </row>
    <row r="12" spans="1:14" ht="12.75">
      <c r="A12" s="44" t="s">
        <v>123</v>
      </c>
      <c r="B12" s="259">
        <f>'Cta de resultados año 3'!B25</f>
        <v>0</v>
      </c>
      <c r="C12" s="259">
        <f>'Cta de resultados año 3'!C25</f>
        <v>0</v>
      </c>
      <c r="D12" s="259">
        <f>'Cta de resultados año 3'!D25</f>
        <v>0</v>
      </c>
      <c r="E12" s="259">
        <f>'Cta de resultados año 3'!E25</f>
        <v>0</v>
      </c>
      <c r="F12" s="259">
        <f>'Cta de resultados año 3'!F25</f>
        <v>0</v>
      </c>
      <c r="G12" s="259">
        <f>'Cta de resultados año 3'!G25</f>
        <v>0</v>
      </c>
      <c r="H12" s="259">
        <f>'Cta de resultados año 3'!H25</f>
        <v>0</v>
      </c>
      <c r="I12" s="259">
        <f>'Cta de resultados año 3'!I25</f>
        <v>0</v>
      </c>
      <c r="J12" s="259">
        <f>'Cta de resultados año 3'!J25</f>
        <v>0</v>
      </c>
      <c r="K12" s="259">
        <f>'Cta de resultados año 3'!K25</f>
        <v>0</v>
      </c>
      <c r="L12" s="259">
        <f>'Cta de resultados año 3'!L25</f>
        <v>0</v>
      </c>
      <c r="M12" s="259">
        <f>'Cta de resultados año 3'!M25</f>
        <v>0</v>
      </c>
      <c r="N12" s="262">
        <f>SUM(B12:M12)</f>
        <v>0</v>
      </c>
    </row>
    <row r="13" spans="1:14" ht="12.75">
      <c r="A13" s="44" t="s">
        <v>129</v>
      </c>
      <c r="B13" s="259">
        <f>'Cta de resultados año 3'!B26</f>
        <v>0</v>
      </c>
      <c r="C13" s="259">
        <f>'Cta de resultados año 3'!C26</f>
        <v>0</v>
      </c>
      <c r="D13" s="259">
        <f>'Cta de resultados año 3'!D26</f>
        <v>0</v>
      </c>
      <c r="E13" s="259">
        <f>'Cta de resultados año 3'!E26</f>
        <v>0</v>
      </c>
      <c r="F13" s="259">
        <f>'Cta de resultados año 3'!F26</f>
        <v>0</v>
      </c>
      <c r="G13" s="259">
        <f>'Cta de resultados año 3'!G26</f>
        <v>0</v>
      </c>
      <c r="H13" s="259">
        <f>'Cta de resultados año 3'!H26</f>
        <v>0</v>
      </c>
      <c r="I13" s="259">
        <f>'Cta de resultados año 3'!I26</f>
        <v>0</v>
      </c>
      <c r="J13" s="259">
        <f>'Cta de resultados año 3'!J26</f>
        <v>0</v>
      </c>
      <c r="K13" s="259">
        <f>'Cta de resultados año 3'!K26</f>
        <v>0</v>
      </c>
      <c r="L13" s="259">
        <f>'Cta de resultados año 3'!L26</f>
        <v>0</v>
      </c>
      <c r="M13" s="259">
        <f>'Cta de resultados año 3'!M26</f>
        <v>0</v>
      </c>
      <c r="N13" s="262">
        <f>SUM(B13:M13)</f>
        <v>0</v>
      </c>
    </row>
    <row r="14" spans="1:16" ht="12.75">
      <c r="A14" s="44" t="s">
        <v>118</v>
      </c>
      <c r="B14" s="259">
        <f>'Cta de resultados año 3'!B19</f>
        <v>0</v>
      </c>
      <c r="C14" s="259">
        <f>'Cta de resultados año 3'!C19</f>
        <v>0</v>
      </c>
      <c r="D14" s="259">
        <f>'Cta de resultados año 3'!D19</f>
        <v>0</v>
      </c>
      <c r="E14" s="259">
        <f>'Cta de resultados año 3'!E19</f>
        <v>0</v>
      </c>
      <c r="F14" s="259">
        <f>'Cta de resultados año 3'!F19</f>
        <v>0</v>
      </c>
      <c r="G14" s="259">
        <f>'Cta de resultados año 3'!G19</f>
        <v>0</v>
      </c>
      <c r="H14" s="259">
        <f>'Cta de resultados año 3'!H19</f>
        <v>0</v>
      </c>
      <c r="I14" s="259">
        <f>'Cta de resultados año 3'!I19</f>
        <v>0</v>
      </c>
      <c r="J14" s="259">
        <f>'Cta de resultados año 3'!J19</f>
        <v>0</v>
      </c>
      <c r="K14" s="259">
        <f>'Cta de resultados año 3'!K19</f>
        <v>0</v>
      </c>
      <c r="L14" s="259">
        <f>'Cta de resultados año 3'!L19</f>
        <v>0</v>
      </c>
      <c r="M14" s="259">
        <f>'Cta de resultados año 3'!M19</f>
        <v>0</v>
      </c>
      <c r="N14" s="262">
        <f>SUM(B14:M14)</f>
        <v>0</v>
      </c>
      <c r="P14" s="55"/>
    </row>
    <row r="15" spans="1:16" ht="12.75">
      <c r="A15" s="44" t="s">
        <v>48</v>
      </c>
      <c r="B15" s="259">
        <f>'Cta de resultados año 3'!B20</f>
        <v>0</v>
      </c>
      <c r="C15" s="259">
        <f>'Cta de resultados año 3'!C20</f>
        <v>0</v>
      </c>
      <c r="D15" s="259">
        <f>'Cta de resultados año 3'!D20</f>
        <v>0</v>
      </c>
      <c r="E15" s="259">
        <f>'Cta de resultados año 3'!E20</f>
        <v>0</v>
      </c>
      <c r="F15" s="259">
        <f>'Cta de resultados año 3'!F20</f>
        <v>0</v>
      </c>
      <c r="G15" s="259">
        <f>'Cta de resultados año 3'!G20</f>
        <v>0</v>
      </c>
      <c r="H15" s="259">
        <f>'Cta de resultados año 3'!H20</f>
        <v>0</v>
      </c>
      <c r="I15" s="259">
        <f>'Cta de resultados año 3'!I20</f>
        <v>0</v>
      </c>
      <c r="J15" s="259">
        <f>'Cta de resultados año 3'!J20</f>
        <v>0</v>
      </c>
      <c r="K15" s="259">
        <f>'Cta de resultados año 3'!K20</f>
        <v>0</v>
      </c>
      <c r="L15" s="259">
        <f>'Cta de resultados año 3'!L20</f>
        <v>0</v>
      </c>
      <c r="M15" s="259">
        <f>'Cta de resultados año 3'!M20</f>
        <v>0</v>
      </c>
      <c r="N15" s="262"/>
      <c r="P15" s="55"/>
    </row>
    <row r="16" spans="1:16" s="5" customFormat="1" ht="12.75">
      <c r="A16" s="48" t="s">
        <v>148</v>
      </c>
      <c r="B16" s="320" t="e">
        <f>preso!G16</f>
        <v>#DIV/0!</v>
      </c>
      <c r="C16" s="320" t="e">
        <f>B16</f>
        <v>#DIV/0!</v>
      </c>
      <c r="D16" s="320" t="e">
        <f aca="true" t="shared" si="2" ref="D16:M16">C16</f>
        <v>#DIV/0!</v>
      </c>
      <c r="E16" s="320" t="e">
        <f t="shared" si="2"/>
        <v>#DIV/0!</v>
      </c>
      <c r="F16" s="320" t="e">
        <f t="shared" si="2"/>
        <v>#DIV/0!</v>
      </c>
      <c r="G16" s="320" t="e">
        <f t="shared" si="2"/>
        <v>#DIV/0!</v>
      </c>
      <c r="H16" s="320" t="e">
        <f t="shared" si="2"/>
        <v>#DIV/0!</v>
      </c>
      <c r="I16" s="320" t="e">
        <f t="shared" si="2"/>
        <v>#DIV/0!</v>
      </c>
      <c r="J16" s="320" t="e">
        <f t="shared" si="2"/>
        <v>#DIV/0!</v>
      </c>
      <c r="K16" s="320" t="e">
        <f t="shared" si="2"/>
        <v>#DIV/0!</v>
      </c>
      <c r="L16" s="320" t="e">
        <f t="shared" si="2"/>
        <v>#DIV/0!</v>
      </c>
      <c r="M16" s="320" t="e">
        <f t="shared" si="2"/>
        <v>#DIV/0!</v>
      </c>
      <c r="N16" s="275" t="e">
        <f aca="true" t="shared" si="3" ref="N16:N22">SUM(B16:M16)</f>
        <v>#DIV/0!</v>
      </c>
      <c r="O16" s="56"/>
      <c r="P16" s="56"/>
    </row>
    <row r="17" spans="1:15" s="153" customFormat="1" ht="12.75">
      <c r="A17" s="44" t="s">
        <v>151</v>
      </c>
      <c r="B17" s="285">
        <f>'Cta de resultados año 3'!B15-'Cta de resultados año 3'!B15*0.21</f>
        <v>0</v>
      </c>
      <c r="C17" s="285">
        <f>'Cta de resultados año 3'!C15-'Cta de resultados año 3'!C15*0.21</f>
        <v>0</v>
      </c>
      <c r="D17" s="285">
        <f>'Cta de resultados año 3'!D15-'Cta de resultados año 3'!D15*0.21</f>
        <v>0</v>
      </c>
      <c r="E17" s="285">
        <f>'Cta de resultados año 3'!E15-'Cta de resultados año 3'!E15*0.21</f>
        <v>0</v>
      </c>
      <c r="F17" s="285">
        <f>'Cta de resultados año 3'!F15-'Cta de resultados año 3'!F15*0.21</f>
        <v>0</v>
      </c>
      <c r="G17" s="285">
        <f>'Cta de resultados año 3'!G15-'Cta de resultados año 3'!G15*0.21</f>
        <v>0</v>
      </c>
      <c r="H17" s="285">
        <f>'Cta de resultados año 3'!H15-'Cta de resultados año 3'!H15*0.21</f>
        <v>0</v>
      </c>
      <c r="I17" s="285">
        <f>'Cta de resultados año 3'!I15-'Cta de resultados año 3'!I15*0.21</f>
        <v>0</v>
      </c>
      <c r="J17" s="285">
        <f>'Cta de resultados año 3'!J15-'Cta de resultados año 3'!J15*0.21</f>
        <v>0</v>
      </c>
      <c r="K17" s="285">
        <f>'Cta de resultados año 3'!K15-'Cta de resultados año 3'!K15*0.21</f>
        <v>0</v>
      </c>
      <c r="L17" s="285">
        <f>'Cta de resultados año 3'!L15-'Cta de resultados año 3'!L15*0.21</f>
        <v>0</v>
      </c>
      <c r="M17" s="285">
        <f>'Cta de resultados año 3'!M15-'Cta de resultados año 3'!M15*0.21</f>
        <v>0</v>
      </c>
      <c r="N17" s="286">
        <f>SUM(B17:M17)</f>
        <v>0</v>
      </c>
      <c r="O17" s="244"/>
    </row>
    <row r="18" spans="1:14" ht="12.75" customHeight="1">
      <c r="A18" s="44" t="s">
        <v>149</v>
      </c>
      <c r="B18" s="259">
        <f>'Cta de resultados año 3'!B12</f>
        <v>0</v>
      </c>
      <c r="C18" s="259">
        <f>'Cta de resultados año 3'!C12</f>
        <v>0</v>
      </c>
      <c r="D18" s="259">
        <f>'Cta de resultados año 3'!D12</f>
        <v>0</v>
      </c>
      <c r="E18" s="259">
        <f>'Cta de resultados año 3'!E12</f>
        <v>0</v>
      </c>
      <c r="F18" s="259">
        <f>'Cta de resultados año 3'!F12</f>
        <v>0</v>
      </c>
      <c r="G18" s="259">
        <f>'Cta de resultados año 3'!G12</f>
        <v>0</v>
      </c>
      <c r="H18" s="259">
        <f>'Cta de resultados año 3'!H12</f>
        <v>0</v>
      </c>
      <c r="I18" s="259">
        <f>'Cta de resultados año 3'!I12</f>
        <v>0</v>
      </c>
      <c r="J18" s="259">
        <f>'Cta de resultados año 3'!J12</f>
        <v>0</v>
      </c>
      <c r="K18" s="259">
        <f>'Cta de resultados año 3'!K12</f>
        <v>0</v>
      </c>
      <c r="L18" s="259">
        <f>'Cta de resultados año 3'!L12</f>
        <v>0</v>
      </c>
      <c r="M18" s="259">
        <f>'Cta de resultados año 3'!M12</f>
        <v>0</v>
      </c>
      <c r="N18" s="262">
        <f t="shared" si="3"/>
        <v>0</v>
      </c>
    </row>
    <row r="19" spans="1:14" ht="12.75">
      <c r="A19" s="44" t="s">
        <v>113</v>
      </c>
      <c r="B19" s="259">
        <f>'Cta de resultados año 3'!B13</f>
        <v>0</v>
      </c>
      <c r="C19" s="259">
        <f>'Cta de resultados año 3'!C13</f>
        <v>0</v>
      </c>
      <c r="D19" s="259">
        <f>'Cta de resultados año 3'!D13</f>
        <v>0</v>
      </c>
      <c r="E19" s="259">
        <f>'Cta de resultados año 3'!E13</f>
        <v>0</v>
      </c>
      <c r="F19" s="259">
        <f>'Cta de resultados año 3'!F13</f>
        <v>0</v>
      </c>
      <c r="G19" s="259">
        <f>'Cta de resultados año 3'!G13</f>
        <v>0</v>
      </c>
      <c r="H19" s="259">
        <f>'Cta de resultados año 3'!H13</f>
        <v>0</v>
      </c>
      <c r="I19" s="259">
        <f>'Cta de resultados año 3'!I13</f>
        <v>0</v>
      </c>
      <c r="J19" s="259">
        <f>'Cta de resultados año 3'!J13</f>
        <v>0</v>
      </c>
      <c r="K19" s="259">
        <f>'Cta de resultados año 3'!K13</f>
        <v>0</v>
      </c>
      <c r="L19" s="259">
        <f>'Cta de resultados año 3'!L13</f>
        <v>0</v>
      </c>
      <c r="M19" s="259">
        <f>'Cta de resultados año 3'!M13</f>
        <v>0</v>
      </c>
      <c r="N19" s="262">
        <f t="shared" si="3"/>
        <v>0</v>
      </c>
    </row>
    <row r="20" spans="1:15" ht="12.75">
      <c r="A20" s="44" t="s">
        <v>152</v>
      </c>
      <c r="B20" s="259">
        <f>'Cta de resultados año 3'!B16</f>
        <v>0</v>
      </c>
      <c r="C20" s="259">
        <f>'Cta de resultados año 3'!C16</f>
        <v>0</v>
      </c>
      <c r="D20" s="259">
        <f>'Cta de resultados año 3'!D16</f>
        <v>0</v>
      </c>
      <c r="E20" s="259">
        <f>'Cta de resultados año 3'!E16</f>
        <v>0</v>
      </c>
      <c r="F20" s="259">
        <f>'Cta de resultados año 3'!F16</f>
        <v>0</v>
      </c>
      <c r="G20" s="259">
        <f>'Cta de resultados año 3'!G16</f>
        <v>0</v>
      </c>
      <c r="H20" s="259">
        <f>'Cta de resultados año 3'!H16</f>
        <v>0</v>
      </c>
      <c r="I20" s="259">
        <f>'Cta de resultados año 3'!I16</f>
        <v>0</v>
      </c>
      <c r="J20" s="259">
        <f>'Cta de resultados año 3'!J16</f>
        <v>0</v>
      </c>
      <c r="K20" s="259">
        <f>'Cta de resultados año 3'!K16</f>
        <v>0</v>
      </c>
      <c r="L20" s="259">
        <f>'Cta de resultados año 3'!L16</f>
        <v>0</v>
      </c>
      <c r="M20" s="259">
        <f>'Cta de resultados año 3'!M16</f>
        <v>0</v>
      </c>
      <c r="N20" s="262">
        <f t="shared" si="3"/>
        <v>0</v>
      </c>
      <c r="O20" s="55"/>
    </row>
    <row r="21" spans="1:14" ht="12.75">
      <c r="A21" s="44" t="s">
        <v>117</v>
      </c>
      <c r="B21" s="259">
        <f>'Cta de resultados año 3'!B17</f>
        <v>0</v>
      </c>
      <c r="C21" s="259">
        <f>'Cta de resultados año 3'!C17</f>
        <v>0</v>
      </c>
      <c r="D21" s="259">
        <f>'Cta de resultados año 3'!D17</f>
        <v>0</v>
      </c>
      <c r="E21" s="259">
        <f>'Cta de resultados año 3'!E17</f>
        <v>0</v>
      </c>
      <c r="F21" s="259">
        <f>'Cta de resultados año 3'!F17</f>
        <v>0</v>
      </c>
      <c r="G21" s="259">
        <f>'Cta de resultados año 3'!G17</f>
        <v>0</v>
      </c>
      <c r="H21" s="259">
        <f>'Cta de resultados año 3'!H17</f>
        <v>0</v>
      </c>
      <c r="I21" s="259">
        <f>'Cta de resultados año 3'!I17</f>
        <v>0</v>
      </c>
      <c r="J21" s="259">
        <f>'Cta de resultados año 3'!J17</f>
        <v>0</v>
      </c>
      <c r="K21" s="259">
        <f>'Cta de resultados año 3'!K17</f>
        <v>0</v>
      </c>
      <c r="L21" s="259">
        <f>'Cta de resultados año 3'!L17</f>
        <v>0</v>
      </c>
      <c r="M21" s="259">
        <f>'Cta de resultados año 3'!M17</f>
        <v>0</v>
      </c>
      <c r="N21" s="262">
        <f t="shared" si="3"/>
        <v>0</v>
      </c>
    </row>
    <row r="22" spans="1:14" ht="12.75" customHeight="1">
      <c r="A22" s="44" t="s">
        <v>47</v>
      </c>
      <c r="B22" s="259">
        <f>'Cta de resultados año 3'!B18</f>
        <v>0</v>
      </c>
      <c r="C22" s="259">
        <f>'Cta de resultados año 3'!C18</f>
        <v>0</v>
      </c>
      <c r="D22" s="259">
        <f>'Cta de resultados año 3'!D18</f>
        <v>0</v>
      </c>
      <c r="E22" s="259">
        <f>'Cta de resultados año 3'!E18</f>
        <v>0</v>
      </c>
      <c r="F22" s="259">
        <f>'Cta de resultados año 3'!F18</f>
        <v>0</v>
      </c>
      <c r="G22" s="259">
        <f>'Cta de resultados año 3'!G18</f>
        <v>0</v>
      </c>
      <c r="H22" s="259">
        <f>'Cta de resultados año 3'!H18</f>
        <v>0</v>
      </c>
      <c r="I22" s="259">
        <f>'Cta de resultados año 3'!I18</f>
        <v>0</v>
      </c>
      <c r="J22" s="259">
        <f>'Cta de resultados año 3'!J18</f>
        <v>0</v>
      </c>
      <c r="K22" s="259">
        <f>'Cta de resultados año 3'!K18</f>
        <v>0</v>
      </c>
      <c r="L22" s="259">
        <f>'Cta de resultados año 3'!L18</f>
        <v>0</v>
      </c>
      <c r="M22" s="259">
        <f>'Cta de resultados año 3'!M18</f>
        <v>0</v>
      </c>
      <c r="N22" s="262">
        <f t="shared" si="3"/>
        <v>0</v>
      </c>
    </row>
    <row r="23" spans="1:14" ht="12.75" customHeight="1">
      <c r="A23" s="44" t="s">
        <v>119</v>
      </c>
      <c r="B23" s="259">
        <f>'Cta de resultados año 3'!B21</f>
        <v>0</v>
      </c>
      <c r="C23" s="259">
        <f>'Cta de resultados año 3'!C21</f>
        <v>0</v>
      </c>
      <c r="D23" s="259">
        <f>'Cta de resultados año 3'!D21</f>
        <v>0</v>
      </c>
      <c r="E23" s="259">
        <f>'Cta de resultados año 3'!E21</f>
        <v>0</v>
      </c>
      <c r="F23" s="259">
        <f>'Cta de resultados año 3'!F21</f>
        <v>0</v>
      </c>
      <c r="G23" s="259">
        <f>'Cta de resultados año 3'!G21</f>
        <v>0</v>
      </c>
      <c r="H23" s="259">
        <f>'Cta de resultados año 3'!H21</f>
        <v>0</v>
      </c>
      <c r="I23" s="259">
        <f>'Cta de resultados año 3'!I21</f>
        <v>0</v>
      </c>
      <c r="J23" s="259">
        <f>'Cta de resultados año 3'!J21</f>
        <v>0</v>
      </c>
      <c r="K23" s="259">
        <f>'Cta de resultados año 3'!K21</f>
        <v>0</v>
      </c>
      <c r="L23" s="259">
        <f>'Cta de resultados año 3'!L21</f>
        <v>0</v>
      </c>
      <c r="M23" s="259">
        <f>'Cta de resultados año 3'!M21</f>
        <v>0</v>
      </c>
      <c r="N23" s="262"/>
    </row>
    <row r="24" spans="1:14" ht="12.75">
      <c r="A24" s="44" t="s">
        <v>120</v>
      </c>
      <c r="B24" s="259">
        <f>'Cta de resultados año 3'!B22</f>
        <v>0</v>
      </c>
      <c r="C24" s="259">
        <f>'Cta de resultados año 3'!C22</f>
        <v>0</v>
      </c>
      <c r="D24" s="259">
        <f>'Cta de resultados año 3'!D22</f>
        <v>0</v>
      </c>
      <c r="E24" s="259">
        <f>'Cta de resultados año 3'!E22</f>
        <v>0</v>
      </c>
      <c r="F24" s="259">
        <f>'Cta de resultados año 3'!F22</f>
        <v>0</v>
      </c>
      <c r="G24" s="259">
        <f>'Cta de resultados año 3'!G22</f>
        <v>0</v>
      </c>
      <c r="H24" s="259">
        <f>'Cta de resultados año 3'!H22</f>
        <v>0</v>
      </c>
      <c r="I24" s="259">
        <f>'Cta de resultados año 3'!I22</f>
        <v>0</v>
      </c>
      <c r="J24" s="259">
        <f>'Cta de resultados año 3'!J22</f>
        <v>0</v>
      </c>
      <c r="K24" s="259">
        <f>'Cta de resultados año 3'!K22</f>
        <v>0</v>
      </c>
      <c r="L24" s="259">
        <f>'Cta de resultados año 3'!L22</f>
        <v>0</v>
      </c>
      <c r="M24" s="259">
        <f>'Cta de resultados año 3'!M22</f>
        <v>0</v>
      </c>
      <c r="N24" s="262">
        <f aca="true" t="shared" si="4" ref="N24:N29">SUM(B24:M24)</f>
        <v>0</v>
      </c>
    </row>
    <row r="25" spans="1:14" ht="12.75">
      <c r="A25" s="44" t="s">
        <v>153</v>
      </c>
      <c r="B25" s="259">
        <f>'Cta de resultados año 3'!B23</f>
        <v>0</v>
      </c>
      <c r="C25" s="259">
        <f>'Cta de resultados año 3'!C23</f>
        <v>0</v>
      </c>
      <c r="D25" s="259">
        <f>'Cta de resultados año 3'!D23</f>
        <v>0</v>
      </c>
      <c r="E25" s="259">
        <f>'Cta de resultados año 3'!E23</f>
        <v>0</v>
      </c>
      <c r="F25" s="259">
        <f>'Cta de resultados año 3'!F23</f>
        <v>0</v>
      </c>
      <c r="G25" s="259">
        <f>'Cta de resultados año 3'!G23</f>
        <v>0</v>
      </c>
      <c r="H25" s="259">
        <f>'Cta de resultados año 3'!H23</f>
        <v>0</v>
      </c>
      <c r="I25" s="259">
        <f>'Cta de resultados año 3'!I23</f>
        <v>0</v>
      </c>
      <c r="J25" s="259">
        <f>'Cta de resultados año 3'!J23</f>
        <v>0</v>
      </c>
      <c r="K25" s="259">
        <f>'Cta de resultados año 3'!K23</f>
        <v>0</v>
      </c>
      <c r="L25" s="259">
        <f>'Cta de resultados año 3'!L23</f>
        <v>0</v>
      </c>
      <c r="M25" s="259">
        <f>'Cta de resultados año 3'!M23</f>
        <v>0</v>
      </c>
      <c r="N25" s="262">
        <f t="shared" si="4"/>
        <v>0</v>
      </c>
    </row>
    <row r="26" spans="1:14" ht="12.75">
      <c r="A26" s="44" t="s">
        <v>154</v>
      </c>
      <c r="B26" s="259"/>
      <c r="C26" s="259"/>
      <c r="D26" s="259"/>
      <c r="E26" s="259"/>
      <c r="F26" s="259"/>
      <c r="G26" s="259"/>
      <c r="H26" s="259"/>
      <c r="I26" s="259"/>
      <c r="J26" s="259"/>
      <c r="K26" s="263"/>
      <c r="L26" s="263"/>
      <c r="M26" s="264"/>
      <c r="N26" s="262">
        <f t="shared" si="4"/>
        <v>0</v>
      </c>
    </row>
    <row r="27" spans="1:14" ht="12.75">
      <c r="A27" s="44" t="s">
        <v>155</v>
      </c>
      <c r="B27" s="259">
        <f>(SUM(B18:B26)+$B$44)*0.21</f>
        <v>0</v>
      </c>
      <c r="C27" s="259">
        <f aca="true" t="shared" si="5" ref="C27:M27">(SUM(C18:C26)+$B$44)*0.21</f>
        <v>0</v>
      </c>
      <c r="D27" s="259">
        <f t="shared" si="5"/>
        <v>0</v>
      </c>
      <c r="E27" s="259">
        <f t="shared" si="5"/>
        <v>0</v>
      </c>
      <c r="F27" s="259">
        <f t="shared" si="5"/>
        <v>0</v>
      </c>
      <c r="G27" s="259">
        <f t="shared" si="5"/>
        <v>0</v>
      </c>
      <c r="H27" s="259">
        <f t="shared" si="5"/>
        <v>0</v>
      </c>
      <c r="I27" s="259">
        <f t="shared" si="5"/>
        <v>0</v>
      </c>
      <c r="J27" s="259">
        <f t="shared" si="5"/>
        <v>0</v>
      </c>
      <c r="K27" s="259">
        <f t="shared" si="5"/>
        <v>0</v>
      </c>
      <c r="L27" s="259">
        <f t="shared" si="5"/>
        <v>0</v>
      </c>
      <c r="M27" s="259">
        <f t="shared" si="5"/>
        <v>0</v>
      </c>
      <c r="N27" s="262">
        <f t="shared" si="4"/>
        <v>0</v>
      </c>
    </row>
    <row r="28" spans="1:14" s="153" customFormat="1" ht="12.75">
      <c r="A28" s="48" t="s">
        <v>156</v>
      </c>
      <c r="B28" s="276">
        <f>IF('Tesoreria año 2'!L37&gt;0,'Tesoreria año 2'!L37,0)+'Tesoreria año 2'!L41</f>
        <v>0</v>
      </c>
      <c r="C28" s="276"/>
      <c r="D28" s="253"/>
      <c r="E28" s="276">
        <f>IF(C37&gt;0,C37,0)+C41</f>
        <v>0</v>
      </c>
      <c r="F28" s="276"/>
      <c r="G28" s="253"/>
      <c r="H28" s="276">
        <f>IF(F37&gt;0,F37,0)+F41</f>
        <v>0</v>
      </c>
      <c r="I28" s="276"/>
      <c r="J28" s="253"/>
      <c r="K28" s="276">
        <f>IF(I37&gt;0,I37,0)+I41</f>
        <v>0</v>
      </c>
      <c r="L28" s="276"/>
      <c r="M28" s="280"/>
      <c r="N28" s="286">
        <f t="shared" si="4"/>
        <v>0</v>
      </c>
    </row>
    <row r="29" spans="1:14" ht="12.75">
      <c r="A29" s="44" t="s">
        <v>157</v>
      </c>
      <c r="B29" s="320"/>
      <c r="C29" s="320"/>
      <c r="D29" s="320"/>
      <c r="E29" s="320"/>
      <c r="F29" s="320"/>
      <c r="G29" s="320"/>
      <c r="H29" s="320"/>
      <c r="I29" s="320"/>
      <c r="J29" s="320"/>
      <c r="K29" s="320"/>
      <c r="L29" s="320"/>
      <c r="M29" s="320"/>
      <c r="N29" s="262">
        <f t="shared" si="4"/>
        <v>0</v>
      </c>
    </row>
    <row r="30" spans="1:14" ht="12.75">
      <c r="A30" s="46" t="s">
        <v>158</v>
      </c>
      <c r="B30" s="268" t="e">
        <f aca="true" t="shared" si="6" ref="B30:N30">SUM(B12:B29)</f>
        <v>#DIV/0!</v>
      </c>
      <c r="C30" s="268" t="e">
        <f t="shared" si="6"/>
        <v>#DIV/0!</v>
      </c>
      <c r="D30" s="268" t="e">
        <f t="shared" si="6"/>
        <v>#DIV/0!</v>
      </c>
      <c r="E30" s="268" t="e">
        <f t="shared" si="6"/>
        <v>#DIV/0!</v>
      </c>
      <c r="F30" s="268" t="e">
        <f t="shared" si="6"/>
        <v>#DIV/0!</v>
      </c>
      <c r="G30" s="268" t="e">
        <f t="shared" si="6"/>
        <v>#DIV/0!</v>
      </c>
      <c r="H30" s="268" t="e">
        <f t="shared" si="6"/>
        <v>#DIV/0!</v>
      </c>
      <c r="I30" s="268" t="e">
        <f t="shared" si="6"/>
        <v>#DIV/0!</v>
      </c>
      <c r="J30" s="268" t="e">
        <f t="shared" si="6"/>
        <v>#DIV/0!</v>
      </c>
      <c r="K30" s="268" t="e">
        <f t="shared" si="6"/>
        <v>#DIV/0!</v>
      </c>
      <c r="L30" s="268" t="e">
        <f t="shared" si="6"/>
        <v>#DIV/0!</v>
      </c>
      <c r="M30" s="268" t="e">
        <f t="shared" si="6"/>
        <v>#DIV/0!</v>
      </c>
      <c r="N30" s="266" t="e">
        <f t="shared" si="6"/>
        <v>#DIV/0!</v>
      </c>
    </row>
    <row r="31" spans="1:14" ht="12.75">
      <c r="A31" s="51" t="s">
        <v>159</v>
      </c>
      <c r="B31" s="281" t="e">
        <f aca="true" t="shared" si="7" ref="B31:N31">SUM(B10-B30)</f>
        <v>#DIV/0!</v>
      </c>
      <c r="C31" s="281" t="e">
        <f t="shared" si="7"/>
        <v>#DIV/0!</v>
      </c>
      <c r="D31" s="281" t="e">
        <f t="shared" si="7"/>
        <v>#DIV/0!</v>
      </c>
      <c r="E31" s="281" t="e">
        <f t="shared" si="7"/>
        <v>#DIV/0!</v>
      </c>
      <c r="F31" s="281" t="e">
        <f t="shared" si="7"/>
        <v>#DIV/0!</v>
      </c>
      <c r="G31" s="281" t="e">
        <f t="shared" si="7"/>
        <v>#DIV/0!</v>
      </c>
      <c r="H31" s="281" t="e">
        <f t="shared" si="7"/>
        <v>#DIV/0!</v>
      </c>
      <c r="I31" s="281" t="e">
        <f t="shared" si="7"/>
        <v>#DIV/0!</v>
      </c>
      <c r="J31" s="281" t="e">
        <f t="shared" si="7"/>
        <v>#DIV/0!</v>
      </c>
      <c r="K31" s="281" t="e">
        <f t="shared" si="7"/>
        <v>#DIV/0!</v>
      </c>
      <c r="L31" s="281" t="e">
        <f t="shared" si="7"/>
        <v>#DIV/0!</v>
      </c>
      <c r="M31" s="281" t="e">
        <f t="shared" si="7"/>
        <v>#DIV/0!</v>
      </c>
      <c r="N31" s="282" t="e">
        <f t="shared" si="7"/>
        <v>#DIV/0!</v>
      </c>
    </row>
    <row r="32" spans="1:14" ht="12.75">
      <c r="A32" s="46" t="s">
        <v>160</v>
      </c>
      <c r="B32" s="268" t="e">
        <f>'Tesoreria año 2'!N32</f>
        <v>#DIV/0!</v>
      </c>
      <c r="C32" s="268" t="e">
        <f aca="true" t="shared" si="8" ref="C32:N32">B33</f>
        <v>#DIV/0!</v>
      </c>
      <c r="D32" s="268" t="e">
        <f t="shared" si="8"/>
        <v>#DIV/0!</v>
      </c>
      <c r="E32" s="268" t="e">
        <f t="shared" si="8"/>
        <v>#DIV/0!</v>
      </c>
      <c r="F32" s="268" t="e">
        <f t="shared" si="8"/>
        <v>#DIV/0!</v>
      </c>
      <c r="G32" s="268" t="e">
        <f t="shared" si="8"/>
        <v>#DIV/0!</v>
      </c>
      <c r="H32" s="268" t="e">
        <f t="shared" si="8"/>
        <v>#DIV/0!</v>
      </c>
      <c r="I32" s="268" t="e">
        <f t="shared" si="8"/>
        <v>#DIV/0!</v>
      </c>
      <c r="J32" s="268" t="e">
        <f t="shared" si="8"/>
        <v>#DIV/0!</v>
      </c>
      <c r="K32" s="268" t="e">
        <f t="shared" si="8"/>
        <v>#DIV/0!</v>
      </c>
      <c r="L32" s="268" t="e">
        <f t="shared" si="8"/>
        <v>#DIV/0!</v>
      </c>
      <c r="M32" s="268" t="e">
        <f t="shared" si="8"/>
        <v>#DIV/0!</v>
      </c>
      <c r="N32" s="268" t="e">
        <f t="shared" si="8"/>
        <v>#DIV/0!</v>
      </c>
    </row>
    <row r="33" spans="1:14" ht="12.75">
      <c r="A33" s="54" t="s">
        <v>161</v>
      </c>
      <c r="B33" s="269" t="e">
        <f aca="true" t="shared" si="9" ref="B33:M33">SUM(B31:B32)</f>
        <v>#DIV/0!</v>
      </c>
      <c r="C33" s="269" t="e">
        <f t="shared" si="9"/>
        <v>#DIV/0!</v>
      </c>
      <c r="D33" s="269" t="e">
        <f t="shared" si="9"/>
        <v>#DIV/0!</v>
      </c>
      <c r="E33" s="269" t="e">
        <f t="shared" si="9"/>
        <v>#DIV/0!</v>
      </c>
      <c r="F33" s="269" t="e">
        <f t="shared" si="9"/>
        <v>#DIV/0!</v>
      </c>
      <c r="G33" s="269" t="e">
        <f t="shared" si="9"/>
        <v>#DIV/0!</v>
      </c>
      <c r="H33" s="269" t="e">
        <f t="shared" si="9"/>
        <v>#DIV/0!</v>
      </c>
      <c r="I33" s="269" t="e">
        <f t="shared" si="9"/>
        <v>#DIV/0!</v>
      </c>
      <c r="J33" s="269" t="e">
        <f t="shared" si="9"/>
        <v>#DIV/0!</v>
      </c>
      <c r="K33" s="269" t="e">
        <f t="shared" si="9"/>
        <v>#DIV/0!</v>
      </c>
      <c r="L33" s="269" t="e">
        <f t="shared" si="9"/>
        <v>#DIV/0!</v>
      </c>
      <c r="M33" s="269" t="e">
        <f t="shared" si="9"/>
        <v>#DIV/0!</v>
      </c>
      <c r="N33" s="270"/>
    </row>
    <row r="35" spans="1:12" ht="12.75">
      <c r="A35" t="s">
        <v>164</v>
      </c>
      <c r="C35" s="255">
        <f>+B9+C9+D9</f>
        <v>0</v>
      </c>
      <c r="F35" s="255">
        <f>SUM(E9:G9)</f>
        <v>0</v>
      </c>
      <c r="I35" s="255">
        <f>SUM(H9:J9)</f>
        <v>0</v>
      </c>
      <c r="L35" s="255">
        <f>SUM(K9:M9)</f>
        <v>0</v>
      </c>
    </row>
    <row r="36" spans="3:12" ht="12.75">
      <c r="C36" s="255">
        <f>+B27+C27+D27</f>
        <v>0</v>
      </c>
      <c r="F36" s="255">
        <f>SUM(E27:G27)</f>
        <v>0</v>
      </c>
      <c r="I36" s="255">
        <f>SUM(H27:J27)</f>
        <v>0</v>
      </c>
      <c r="L36" s="255">
        <f>SUM(K27:M27)</f>
        <v>0</v>
      </c>
    </row>
    <row r="37" spans="1:15" ht="12.75">
      <c r="A37" t="s">
        <v>163</v>
      </c>
      <c r="B37" s="255" t="s">
        <v>163</v>
      </c>
      <c r="C37" s="255">
        <f>C35-C36+IF('Tesoreria año 2'!L37&lt;0,'Tesoreria año 2'!L37,0)</f>
        <v>0</v>
      </c>
      <c r="D37" s="283"/>
      <c r="F37" s="255">
        <f>F35-F36+IF(C37&lt;0,C37,0)</f>
        <v>0</v>
      </c>
      <c r="G37" s="283"/>
      <c r="I37" s="255">
        <f>I35-I36+IF(F37&lt;0,F37,0)</f>
        <v>0</v>
      </c>
      <c r="J37" s="283"/>
      <c r="L37" s="255">
        <f>L35-L36+IF(I37&lt;0,I37,0)</f>
        <v>0</v>
      </c>
      <c r="M37" s="283"/>
      <c r="N37" s="255">
        <f>+C37+F37+I37+L37</f>
        <v>0</v>
      </c>
      <c r="O37" s="143"/>
    </row>
    <row r="38" spans="4:15" ht="12.75">
      <c r="D38" s="283"/>
      <c r="G38" s="283"/>
      <c r="J38" s="283"/>
      <c r="M38" s="283"/>
      <c r="O38" s="143"/>
    </row>
    <row r="39" spans="1:15" s="153" customFormat="1" ht="12.75">
      <c r="A39" s="153" t="s">
        <v>319</v>
      </c>
      <c r="B39" s="257"/>
      <c r="C39" s="257"/>
      <c r="D39" s="287">
        <f>+C37+C39+C41</f>
        <v>0</v>
      </c>
      <c r="E39" s="257"/>
      <c r="F39" s="257"/>
      <c r="G39" s="287">
        <f>+F37+F39+F41</f>
        <v>0</v>
      </c>
      <c r="H39" s="257"/>
      <c r="I39" s="257"/>
      <c r="J39" s="287">
        <f>+I37+I39+I41</f>
        <v>0</v>
      </c>
      <c r="K39" s="257"/>
      <c r="L39" s="257"/>
      <c r="M39" s="287">
        <f>+L37+L39+L41</f>
        <v>0</v>
      </c>
      <c r="N39" s="257"/>
      <c r="O39" s="246"/>
    </row>
    <row r="40" spans="2:15" s="158" customFormat="1" ht="12.75">
      <c r="B40" s="288"/>
      <c r="C40" s="288"/>
      <c r="D40" s="289"/>
      <c r="E40" s="288"/>
      <c r="F40" s="288"/>
      <c r="G40" s="289"/>
      <c r="H40" s="288"/>
      <c r="I40" s="288"/>
      <c r="J40" s="289"/>
      <c r="K40" s="288"/>
      <c r="L40" s="288"/>
      <c r="M40" s="289"/>
      <c r="N40" s="288"/>
      <c r="O40" s="163"/>
    </row>
    <row r="41" spans="1:14" ht="12.75">
      <c r="A41" t="s">
        <v>320</v>
      </c>
      <c r="C41" s="255">
        <f>-$C$46</f>
        <v>0</v>
      </c>
      <c r="D41" s="283"/>
      <c r="F41" s="255">
        <f>-$C$46</f>
        <v>0</v>
      </c>
      <c r="G41" s="283"/>
      <c r="I41" s="255">
        <f>-$C$46</f>
        <v>0</v>
      </c>
      <c r="J41" s="283"/>
      <c r="L41" s="255">
        <f>-$C$46</f>
        <v>0</v>
      </c>
      <c r="M41" s="283"/>
      <c r="N41" s="255">
        <f>+C41+F41+I41+L41</f>
        <v>0</v>
      </c>
    </row>
    <row r="42" spans="5:15" ht="12.75">
      <c r="E42" s="283"/>
      <c r="H42" s="283"/>
      <c r="K42" s="283"/>
      <c r="N42" s="283"/>
      <c r="O42" s="12"/>
    </row>
    <row r="44" spans="1:3" ht="12.75">
      <c r="A44" t="s">
        <v>115</v>
      </c>
      <c r="B44" s="257">
        <f>'Cta de resultados año 3'!B15</f>
        <v>0</v>
      </c>
      <c r="C44" s="257">
        <f>B44*3</f>
        <v>0</v>
      </c>
    </row>
    <row r="45" spans="2:3" ht="12.75">
      <c r="B45" s="257">
        <f>B44*0.21</f>
        <v>0</v>
      </c>
      <c r="C45" s="257">
        <f>B45*3</f>
        <v>0</v>
      </c>
    </row>
    <row r="46" spans="2:3" ht="12.75">
      <c r="B46" s="257">
        <f>-B44*0.21</f>
        <v>0</v>
      </c>
      <c r="C46" s="257">
        <f>B46*3</f>
        <v>0</v>
      </c>
    </row>
    <row r="47" spans="2:3" ht="12.75">
      <c r="B47" s="257">
        <f>B44+B45+B46</f>
        <v>0</v>
      </c>
      <c r="C47" s="257">
        <f>B47*3</f>
        <v>0</v>
      </c>
    </row>
  </sheetData>
  <sheetProtection password="DC7B" sheet="1" selectLockedCells="1" selectUnlockedCells="1"/>
  <mergeCells count="4">
    <mergeCell ref="A2:N2"/>
    <mergeCell ref="B3:N3"/>
    <mergeCell ref="B5:N5"/>
    <mergeCell ref="B11:N11"/>
  </mergeCells>
  <conditionalFormatting sqref="B30:N30 B32:N32 B10:N10">
    <cfRule type="cellIs" priority="3" dxfId="0" operator="equal" stopIfTrue="1">
      <formula>0</formula>
    </cfRule>
  </conditionalFormatting>
  <conditionalFormatting sqref="B31:N31 B33:N33 N12:N29 N6:N9 N7:O7">
    <cfRule type="cellIs" priority="4" dxfId="1" operator="equal" stopIfTrue="1">
      <formula>0</formula>
    </cfRule>
  </conditionalFormatting>
  <printOptions/>
  <pageMargins left="0.7875" right="0.7875" top="1.0631944444444443" bottom="1.0631944444444443" header="0.7875" footer="0.7875"/>
  <pageSetup horizontalDpi="300" verticalDpi="300" orientation="landscape" paperSize="9" r:id="rId3"/>
  <headerFooter alignWithMargins="0">
    <oddHeader>&amp;C&amp;"Times New Roman,Predeterminado"&amp;12&amp;A</oddHeader>
    <oddFooter>&amp;C&amp;"Times New Roman,Predeterminado"&amp;12Página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Mpilar</dc:creator>
  <cp:keywords/>
  <dc:description/>
  <cp:lastModifiedBy>Mpilar</cp:lastModifiedBy>
  <cp:lastPrinted>2015-02-15T11:16:18Z</cp:lastPrinted>
  <dcterms:created xsi:type="dcterms:W3CDTF">2013-07-29T12:40:51Z</dcterms:created>
  <dcterms:modified xsi:type="dcterms:W3CDTF">2015-03-16T08:55:17Z</dcterms:modified>
  <cp:category/>
  <cp:version/>
  <cp:contentType/>
  <cp:contentStatus/>
</cp:coreProperties>
</file>